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18\"/>
    </mc:Choice>
  </mc:AlternateContent>
  <xr:revisionPtr revIDLastSave="0" documentId="8_{54C3D158-7D61-4FE6-8529-5B3B2BB0D3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1" sheetId="1" r:id="rId1"/>
    <sheet name="Plan2" sheetId="2" r:id="rId2"/>
    <sheet name="Plan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04" i="1" l="1"/>
  <c r="G351" i="1"/>
  <c r="G292" i="1"/>
  <c r="G305" i="1" s="1"/>
  <c r="G559" i="1" l="1"/>
  <c r="G547" i="1"/>
  <c r="G558" i="1" l="1"/>
  <c r="F437" i="1"/>
  <c r="F438" i="1"/>
  <c r="F439" i="1"/>
  <c r="F440" i="1"/>
  <c r="F441" i="1"/>
  <c r="F442" i="1"/>
  <c r="F443" i="1"/>
  <c r="F444" i="1"/>
  <c r="F445" i="1"/>
  <c r="F446" i="1"/>
  <c r="F447" i="1"/>
  <c r="F436" i="1"/>
  <c r="G515" i="1" l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 l="1"/>
  <c r="G532" i="1" s="1"/>
  <c r="G481" i="1"/>
  <c r="G473" i="1"/>
  <c r="G472" i="1"/>
  <c r="G471" i="1"/>
  <c r="G470" i="1"/>
  <c r="G469" i="1"/>
  <c r="G468" i="1"/>
  <c r="G455" i="1"/>
  <c r="G454" i="1"/>
  <c r="G453" i="1"/>
  <c r="G452" i="1"/>
  <c r="G451" i="1"/>
  <c r="G474" i="1" l="1"/>
  <c r="G456" i="1"/>
  <c r="F404" i="1"/>
  <c r="G401" i="1"/>
  <c r="F400" i="1"/>
  <c r="G400" i="1" s="1"/>
  <c r="G399" i="1"/>
  <c r="G398" i="1"/>
  <c r="G397" i="1"/>
  <c r="G396" i="1"/>
  <c r="F395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F381" i="1"/>
  <c r="G369" i="1"/>
  <c r="G368" i="1"/>
  <c r="G367" i="1"/>
  <c r="G366" i="1"/>
  <c r="F365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29" i="1"/>
  <c r="G228" i="1"/>
  <c r="G227" i="1"/>
  <c r="G226" i="1"/>
  <c r="G225" i="1"/>
  <c r="G217" i="1"/>
  <c r="G206" i="1"/>
  <c r="G205" i="1" s="1"/>
  <c r="G194" i="1"/>
  <c r="G180" i="1"/>
  <c r="G173" i="1"/>
  <c r="G156" i="1"/>
  <c r="G155" i="1"/>
  <c r="G154" i="1"/>
  <c r="G153" i="1"/>
  <c r="G152" i="1"/>
  <c r="G149" i="1"/>
  <c r="G148" i="1"/>
  <c r="G147" i="1"/>
  <c r="G146" i="1"/>
  <c r="G145" i="1"/>
  <c r="G144" i="1"/>
  <c r="G143" i="1"/>
  <c r="G142" i="1"/>
  <c r="G141" i="1"/>
  <c r="G140" i="1"/>
  <c r="G138" i="1"/>
  <c r="G137" i="1"/>
  <c r="G136" i="1"/>
  <c r="G135" i="1"/>
  <c r="G134" i="1"/>
  <c r="G133" i="1"/>
  <c r="G128" i="1"/>
  <c r="G127" i="1"/>
  <c r="G126" i="1"/>
  <c r="G114" i="1"/>
  <c r="G113" i="1"/>
  <c r="G110" i="1"/>
  <c r="G109" i="1"/>
  <c r="G108" i="1"/>
  <c r="G107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89" i="1"/>
  <c r="G79" i="1"/>
  <c r="G83" i="1" s="1"/>
  <c r="G76" i="1"/>
  <c r="G75" i="1"/>
  <c r="G64" i="1"/>
  <c r="G63" i="1"/>
  <c r="G62" i="1"/>
  <c r="G56" i="1"/>
  <c r="G55" i="1"/>
  <c r="G54" i="1"/>
  <c r="G53" i="1"/>
  <c r="G52" i="1"/>
  <c r="G51" i="1"/>
  <c r="G50" i="1"/>
  <c r="G47" i="1"/>
  <c r="G42" i="1"/>
  <c r="G41" i="1"/>
  <c r="G40" i="1"/>
  <c r="G39" i="1"/>
  <c r="G38" i="1"/>
  <c r="G37" i="1"/>
  <c r="G34" i="1"/>
  <c r="G33" i="1"/>
  <c r="G32" i="1"/>
  <c r="G31" i="1"/>
  <c r="G30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0" i="1"/>
  <c r="G9" i="1"/>
  <c r="G8" i="1"/>
  <c r="G35" i="1" l="1"/>
  <c r="G77" i="1"/>
  <c r="G130" i="1"/>
  <c r="G172" i="1"/>
  <c r="G29" i="1"/>
  <c r="G158" i="1"/>
  <c r="G116" i="1"/>
  <c r="G395" i="1"/>
  <c r="G365" i="1"/>
  <c r="G230" i="1"/>
  <c r="G381" i="1"/>
  <c r="F411" i="1"/>
  <c r="G223" i="1"/>
  <c r="G48" i="1"/>
  <c r="G11" i="1"/>
  <c r="G57" i="1"/>
  <c r="G65" i="1"/>
  <c r="G411" i="1" l="1"/>
  <c r="G244" i="1"/>
  <c r="G66" i="1"/>
  <c r="G448" i="1"/>
  <c r="G488" i="1" s="1"/>
  <c r="G160" i="1" l="1"/>
  <c r="G561" i="1" s="1"/>
</calcChain>
</file>

<file path=xl/sharedStrings.xml><?xml version="1.0" encoding="utf-8"?>
<sst xmlns="http://schemas.openxmlformats.org/spreadsheetml/2006/main" count="742" uniqueCount="386">
  <si>
    <t>CÂMARA MUNICIPAL DO NATAL</t>
  </si>
  <si>
    <t>RELAÇÃO DE MATERIAIS PERMANENTES ADQUIRIDOS EM 2010</t>
  </si>
  <si>
    <t>449052 - EQUIP. E MATERIAL PERMANENTE</t>
  </si>
  <si>
    <t>FORNECEDOR</t>
  </si>
  <si>
    <t>N.F.</t>
  </si>
  <si>
    <t>DT/PAG</t>
  </si>
  <si>
    <t>QUANT.</t>
  </si>
  <si>
    <t>ESPECIFICAÇÃO</t>
  </si>
  <si>
    <t>V.UNITARIO</t>
  </si>
  <si>
    <t>TOTAL</t>
  </si>
  <si>
    <t>TOTAL JANEIRO =</t>
  </si>
  <si>
    <t>TOTAL DE FEVEREIRO=</t>
  </si>
  <si>
    <t>M.V PEDROZA JUCÁ</t>
  </si>
  <si>
    <t>POLTRONA INTERLOCUTOR FLEXLINEA</t>
  </si>
  <si>
    <t>MESA KA 1,5 X 0,7 C GAVETREIRO FLEXLINEA</t>
  </si>
  <si>
    <t>POLTRONA PRESIDENTE FLEXLINEA</t>
  </si>
  <si>
    <t>TOTAL DE MARÇO=</t>
  </si>
  <si>
    <t>TOTAL DE ABRIL=</t>
  </si>
  <si>
    <t>TOTAL DE MAIO=</t>
  </si>
  <si>
    <t>JOCIL DECORAÇÃO LTDA</t>
  </si>
  <si>
    <t>TECIDO PARIS COR CRU</t>
  </si>
  <si>
    <t>TECIDO KINGSTON COR AREIA</t>
  </si>
  <si>
    <t>CONFECÇÃO DE CORTINA</t>
  </si>
  <si>
    <t>TUBO ALUMINIO BRILHANTE</t>
  </si>
  <si>
    <t>SUPORTE ALUM BRIL</t>
  </si>
  <si>
    <t>PONTEIRA ALUM BRILHANTE</t>
  </si>
  <si>
    <t>ARGOLA ALUMINIO BRILHANTE</t>
  </si>
  <si>
    <t>INSTALAÇÃO DE CORTINA PERSIANA</t>
  </si>
  <si>
    <t>COURO ECOLOGICO NOBUX</t>
  </si>
  <si>
    <t>MAO-DE-OBRA ESTOFADO</t>
  </si>
  <si>
    <t>TAPETE EGPCIO 200X300</t>
  </si>
  <si>
    <t>TECIDO J 6090</t>
  </si>
  <si>
    <t>TECIDO JACUARD</t>
  </si>
  <si>
    <t xml:space="preserve">MAO-DE-OBRA </t>
  </si>
  <si>
    <t>PINGENTE E OTICA</t>
  </si>
  <si>
    <t>TOTAL DE JUNHO=</t>
  </si>
  <si>
    <t>FLEXLINE COMERCIAL LTDA - ME</t>
  </si>
  <si>
    <t>LONGARINA EXEC C 03 LUGARES FLEXLINEA</t>
  </si>
  <si>
    <t>LONGARINA EXEC C 03 LUGARES E BR FLEXLINEA</t>
  </si>
  <si>
    <t>CADEIRA FIXA EXC FLEXLINEA</t>
  </si>
  <si>
    <t>ARMARIO SEMI-ABERTO LINHA FLEXLINEA</t>
  </si>
  <si>
    <t>POLTRONA PRESIDENTE IMPORT FLEXLINEA</t>
  </si>
  <si>
    <t>TOTAL DE JULHO=</t>
  </si>
  <si>
    <t>NATAL CARTUCHOS INFORMATICA LTDA</t>
  </si>
  <si>
    <t>PLACA MAE INTEL</t>
  </si>
  <si>
    <t>HD 500GB SANSUNG</t>
  </si>
  <si>
    <t>PROCESSADOR INTEL</t>
  </si>
  <si>
    <t>MEMORIA 2G MARK LUSUN</t>
  </si>
  <si>
    <t>GABINETE CLONE</t>
  </si>
  <si>
    <t>ROTEADOR HP SEM FIO</t>
  </si>
  <si>
    <t>PEGASUS COMERCIO E SERVIÇOS LTDA ME</t>
  </si>
  <si>
    <t>MICRO COMPUTADOR INTEL: MEMORIA 1GB, DISCO RIGIDO DE 160</t>
  </si>
  <si>
    <t>MONITOR LCD 16" PLACA MÂE ON BOARD, PLACA DE REDE, PLACA</t>
  </si>
  <si>
    <t>DE SOM, PLACA DE VIDEO, GABINETE COM LATERAL EM ACRILICO</t>
  </si>
  <si>
    <t>FONTE DE ALIMENTAÇÃO 450W, TECLADO PADRÃO PORTUGUES</t>
  </si>
  <si>
    <t>MOUSE OPTICO E ESTABILIZADOR</t>
  </si>
  <si>
    <t>TOTAL DE AGOSTO=</t>
  </si>
  <si>
    <t>AZEVEDO E BEZERRA LTDA</t>
  </si>
  <si>
    <t>22/092010</t>
  </si>
  <si>
    <t>IMPRESSORA MULTIFUNCIONAL HP</t>
  </si>
  <si>
    <t>IMPRESSORA MULTIFUNCIONAL OFFICEJET</t>
  </si>
  <si>
    <t>IMPRESSORA LASER COLOR HP</t>
  </si>
  <si>
    <t>CADEIRA SECRETARIA FLEXLINEA</t>
  </si>
  <si>
    <t>MESA 1,5 FLEXLINEA</t>
  </si>
  <si>
    <t>GAVETEIRO FIXO 2 GAV FLEXLINEA</t>
  </si>
  <si>
    <t>TOTAL DE SETEMBRO=</t>
  </si>
  <si>
    <t>TOTAL DE OUTUBRO=</t>
  </si>
  <si>
    <t xml:space="preserve"> </t>
  </si>
  <si>
    <t>TOTAL DE NOVEMBRO=</t>
  </si>
  <si>
    <t>POLTRONA DIRETOR MOD 1025 FLEXLINEA</t>
  </si>
  <si>
    <t>MESA 1,2 C/ GAVETAS 30MM FLEXLINEA</t>
  </si>
  <si>
    <t>MESA 0,9 C/ TECIDO FLEXLINEA</t>
  </si>
  <si>
    <t>TOTAL DE DEZEMBRO=</t>
  </si>
  <si>
    <t>TOTAL GERAL</t>
  </si>
  <si>
    <t>RELAÇÃO DE MATERIAIS PERMANENTES ADQUIRIDOS EM 2011</t>
  </si>
  <si>
    <t>J DE MOURA VALE-ME</t>
  </si>
  <si>
    <t>PAR DE ALTO FALANTE DE 6</t>
  </si>
  <si>
    <t>CAIXA DE SOM C ALTO FALANTE</t>
  </si>
  <si>
    <t>LM MALHEIRO MÓVEIS E ACES P ESC</t>
  </si>
  <si>
    <t>ARMARIO ALTO MED 198*90*40 PORMETAL</t>
  </si>
  <si>
    <t>CAFETEIRA INDUSTRIAL 6LTS-UNIVERSAL</t>
  </si>
  <si>
    <t>FREEZER VERTICAL 260LTS FE26-ELETROLUX</t>
  </si>
  <si>
    <t>REFRIGERADOR 120 LITROS-ELETROLUX</t>
  </si>
  <si>
    <t>LM MALEIRO MOVEIS E ACES P ESC</t>
  </si>
  <si>
    <t>FORNO MICROONDAS-ELETROLUX</t>
  </si>
  <si>
    <t>TEXAS SERV E INFORMATICA LTDA</t>
  </si>
  <si>
    <t>MICROCOMPUTADOR PENTIUM DUAL CORE E5700</t>
  </si>
  <si>
    <t>ANTENA RECEPÇÃO WIRELESS</t>
  </si>
  <si>
    <t>MICROCOMPUTADOR WORKSTATION PENTIUM C2</t>
  </si>
  <si>
    <t>NO BREAK BMI MAXI POWER 700VA</t>
  </si>
  <si>
    <t>NO BREAK BMI MAXI POWER 1400VA</t>
  </si>
  <si>
    <t>NOT MEGAWARE SLIM UVL (CEL DCORE SU23002G</t>
  </si>
  <si>
    <t>CAMERA DIGITAL SONY DSC-W320(PRETA)</t>
  </si>
  <si>
    <t>ALICATE CRIMPADOR LEADERSHIP-8970</t>
  </si>
  <si>
    <t>BATERIA 2032 P/MICRO</t>
  </si>
  <si>
    <t>BATERIA SELADA 12V 7AH P/ NO BREAK-21827</t>
  </si>
  <si>
    <t>IMPRESSORA HP LASER M1132</t>
  </si>
  <si>
    <t>IMPRESSORA LASE BROTHER MFC7840W</t>
  </si>
  <si>
    <t>SCANNER HP SCANJET G2710 L2696A</t>
  </si>
  <si>
    <t>PEN DRIVE 2GB PQU172P-AZUL</t>
  </si>
  <si>
    <t>ADAPTADOR TOMADA ANTIGA P/PADRAO NOVO</t>
  </si>
  <si>
    <t>ADAPTADOR TOMADA PADRAO NOVO P/ANTIGO</t>
  </si>
  <si>
    <t>IVANALDO SEVERINO MALHEIRO</t>
  </si>
  <si>
    <t>ESTANTE EM AÇO C/6 DIVISORIAS-PORMENTAL</t>
  </si>
  <si>
    <t>CAFETEIRA INDUSTRIAL-UNIVERSAL</t>
  </si>
  <si>
    <t>VENTILADOR DE COLUNA 50CM</t>
  </si>
  <si>
    <t>ARMARIO ALTO MED 1.98*90*40.PORMETAL</t>
  </si>
  <si>
    <t>MADETEX INDUSTRAL E COMERCIO LT</t>
  </si>
  <si>
    <t>POLTRONA MADETEX VANCOUVER</t>
  </si>
  <si>
    <t>PUFF MADETEX 0,50*,050</t>
  </si>
  <si>
    <t>R e G TELECOM LTDA-ME</t>
  </si>
  <si>
    <t xml:space="preserve">RADIO TWIN INTELBRAS 96 PRT UN1  </t>
  </si>
  <si>
    <t>TEXAS SERV E INF LTDA</t>
  </si>
  <si>
    <t>SERVIDOR TX-X04 C 2CPU XEON QUAD,4HD´S 1</t>
  </si>
  <si>
    <t>NO BREAK MICROSOL STAY PS2200VA</t>
  </si>
  <si>
    <t xml:space="preserve">SWITCH 8 PORTAS TENDA </t>
  </si>
  <si>
    <t xml:space="preserve">SWITCH 5 PORTAS TENDA  </t>
  </si>
  <si>
    <t xml:space="preserve">SWITCH 24 PORTAS TENDA  </t>
  </si>
  <si>
    <t xml:space="preserve">MONITOR 15.6 LED LG E1641S </t>
  </si>
  <si>
    <t xml:space="preserve">UDP TEXAS TECLADO </t>
  </si>
  <si>
    <t>UDP TEXAS MOUSE OPTICO</t>
  </si>
  <si>
    <t xml:space="preserve">UDP TEXAS ATTIS </t>
  </si>
  <si>
    <t>IMPRESSORA HP JATO TINTA 3050</t>
  </si>
  <si>
    <t>WIRILESS ROUTER INTELBRAS WRN 342</t>
  </si>
  <si>
    <t>ESTABILIZADOR MICROSOL SOL 1000</t>
  </si>
  <si>
    <t xml:space="preserve">ESTABILIZADOR 300VA APC-MICROSOL CUBIC </t>
  </si>
  <si>
    <t>MONITOR 18.5 LED AOC E950SW</t>
  </si>
  <si>
    <t>TECLADO E MOUSE PS2 FORTREK COMBO SK307</t>
  </si>
  <si>
    <t xml:space="preserve">GABINETE COLETEK 4 BAIAS </t>
  </si>
  <si>
    <t>GRAVADOR DVD LITE-ON SATA 22X</t>
  </si>
  <si>
    <t>HD 500 GB SERIAL ALTA SEAGATE</t>
  </si>
  <si>
    <t>MEMORIA 2GB DDR3 1333</t>
  </si>
  <si>
    <t>PLACA MAE 775</t>
  </si>
  <si>
    <t>PROC INTEL (775) PENTIUM DUAL CORE</t>
  </si>
  <si>
    <t>J.B DE ALBUQUERQUE JUNIOR</t>
  </si>
  <si>
    <t xml:space="preserve">CAMARA COM INFRAVERMELHO </t>
  </si>
  <si>
    <t>GRAVADOR DVR ESTANOALONG 16 CANAIS</t>
  </si>
  <si>
    <t xml:space="preserve">BASTÃO RONDA, CONEXÃO USB </t>
  </si>
  <si>
    <t>CENTRAL DE ALARMRATIVE</t>
  </si>
  <si>
    <t>SENSOR DE INFRA VERMELHO MICRO ONDAS</t>
  </si>
  <si>
    <t>RELAÇÃO DE MATERIAIS PERMANENTES ADQUIRIDOS EM 2012</t>
  </si>
  <si>
    <t>JANEIRO =</t>
  </si>
  <si>
    <t>FEVEREIRO=</t>
  </si>
  <si>
    <t>MARELLI MOVEIS PARA ESCRITORIO</t>
  </si>
  <si>
    <t>POLTRONA PARA AUDITORIO</t>
  </si>
  <si>
    <t>MESA EM "L" 1400*1400*735MM</t>
  </si>
  <si>
    <t>GAVETEIRO VOLANTE C 2 GAVETAS E 1 GAVETÃO PASTA</t>
  </si>
  <si>
    <t>POLTRONA INTERLOCUTORES FIXA</t>
  </si>
  <si>
    <t>CADEIRA GIRATORIA TIPO DIGITADOR C APOIO DE BRAÇ</t>
  </si>
  <si>
    <t xml:space="preserve">POLTRONA GIRATORIA TIPO PRESIDENTE C ESPALDAR </t>
  </si>
  <si>
    <t>MESA RETA 1000*600*735MM</t>
  </si>
  <si>
    <t>MESA RETA 800*600*735MM</t>
  </si>
  <si>
    <t>MESA DE REUNIÃO TAMPO REDONDO 1200</t>
  </si>
  <si>
    <t>LONGARINA DE POLTRONA ESPALDAR MEDIO 3 LUGARE</t>
  </si>
  <si>
    <t>GION COMERCIO E REPRES LTDA</t>
  </si>
  <si>
    <t>ARMÁRIO 2 PORTAS ALTO</t>
  </si>
  <si>
    <t>ARMÁRIO 2 PORTAS BAIXO</t>
  </si>
  <si>
    <t>POLTRONA EST ESPALDAR MÉDIO INTERLOCUTORES</t>
  </si>
  <si>
    <t>POLTRONA EST ESPALDAR ALTO</t>
  </si>
  <si>
    <t>POLTRONA EST ESPALDAR MÉDIO</t>
  </si>
  <si>
    <t>SOFÁ DE 1 LUGAR</t>
  </si>
  <si>
    <t>TEXAS SERV  E INFORMATICA</t>
  </si>
  <si>
    <t>WIRELESS ROUTER INTELBRAS WRT 342 GARANTIA 180DI</t>
  </si>
  <si>
    <t>U.D.P MICRO DCORE 3.0GHZ,2MB CACHE,2GB,50</t>
  </si>
  <si>
    <t>MONITOR 18,5 LED AOC-E950SW</t>
  </si>
  <si>
    <t>MONITOR 15,5 LED AOC-E950SW</t>
  </si>
  <si>
    <t>ESTABILIZADOR 300VA APC-MICROSOL CUBIC</t>
  </si>
  <si>
    <t>U.D.P MICRO 15 3.1 6MB CACHE,4 GB ,1TB,DV</t>
  </si>
  <si>
    <t>CARLOS JOSÉ SOARES DA SILVA</t>
  </si>
  <si>
    <t>(3)QUADROS NO FORMATO,190*100CM,AS/LONA</t>
  </si>
  <si>
    <t>(1)QUADRO NO FORMATO,120*120CM,AS/LONA</t>
  </si>
  <si>
    <t>(3)QUADROS NO FORMATO,180*90CM,AS/LONA</t>
  </si>
  <si>
    <t>(1)QUADRO NO FORMATO,120*80CM,AS/LONA</t>
  </si>
  <si>
    <t>(1)QUADRO NO FORMATO,150*80CM,AS/LONA</t>
  </si>
  <si>
    <t>(3)QUADROS NO FORMATO,100*100CM,AS/LONA</t>
  </si>
  <si>
    <t>FORTE NETWORK LTDA-ME</t>
  </si>
  <si>
    <t xml:space="preserve">CEM LICENÇAS DE USO DO SOFTWARE ANTIVIRUS </t>
  </si>
  <si>
    <t>KASPERSKY BUSINESS SPACE SECURITY BRAZILIAN EDI.</t>
  </si>
  <si>
    <t xml:space="preserve">100-149.USER PELO PERIODO DE UM ANO. CONFORME </t>
  </si>
  <si>
    <t>EMP 365/12</t>
  </si>
  <si>
    <t>NATAL COMERCIO E ELETRONICA LT</t>
  </si>
  <si>
    <t>CAIXA MULTIUSO ROLL SL2500 C/ MESA 5 CANAIS</t>
  </si>
  <si>
    <t>MICROFONE PRO SM- 50 VK</t>
  </si>
  <si>
    <t>MICROFONE FACIAL CNK200</t>
  </si>
  <si>
    <t>E</t>
  </si>
  <si>
    <t>MICROFONE SEM FIO DE MAO</t>
  </si>
  <si>
    <t>WTEC MOVEIS E EQUIPAMENTOS TECNICOS LTDA</t>
  </si>
  <si>
    <t>ESTANTE DURALINE FACE DUPLA BASE ABERTA 2.00M</t>
  </si>
  <si>
    <t>CAIXA DURALINE PERIODICOS FUNDO ABERTO 10.0*20.0</t>
  </si>
  <si>
    <t xml:space="preserve">EXPOSITOR DURALINE ESCAMOTEAVEL BASE FECHAD </t>
  </si>
  <si>
    <t>CARRINHO SLIT BIBLIOTECA 53.0*105*53.0</t>
  </si>
  <si>
    <t>BIBLICANTO SLIT 13.0*20.0*13.0</t>
  </si>
  <si>
    <t>ESCALDA DURALINE ACO 2 DEGRAUS 35.0*42.0</t>
  </si>
  <si>
    <t>IMPLY TECNOLOGIA ELETRONICA LTDA</t>
  </si>
  <si>
    <t>SCP,CRONOMETRO P TRIBUNA</t>
  </si>
  <si>
    <t>MONITOR LFD,SAMSUNG,46OUT-B LH46CBQLBH</t>
  </si>
  <si>
    <t xml:space="preserve">SCP,PLATAFORMA GERENCIADORA DE VIDEO </t>
  </si>
  <si>
    <t>SCP,TERMINAL,ETHERNET,LCD02*16,FINGER</t>
  </si>
  <si>
    <t xml:space="preserve">SCP,PLATAFORMA GERENCIADORA MICROFONES </t>
  </si>
  <si>
    <t>SCF,LICENÇA SOFTWARE CONTROLE DE MICROFO</t>
  </si>
  <si>
    <t>SCP, LICENÇA SOFTWARE PRESIDENTE</t>
  </si>
  <si>
    <t>SCP,LICENÇA PLATAFORMA GERENCIADORA</t>
  </si>
  <si>
    <t xml:space="preserve">PRESTAÇÃO DE SERV DE INSTALAÇÃO </t>
  </si>
  <si>
    <t>SCP,TERMINAL/MONITOR PRESIDENTE 17'</t>
  </si>
  <si>
    <t>SCP,QC P CONTROLE DE MICROFONES CORTE PO</t>
  </si>
  <si>
    <t>MANUTENÇÃO</t>
  </si>
  <si>
    <t>IPI</t>
  </si>
  <si>
    <t>RELAÇÃO DE MATERIAIS PERMANENTES ADQUIRIDOS EM 2013</t>
  </si>
  <si>
    <t>DATA</t>
  </si>
  <si>
    <t>VR.UNITARIO</t>
  </si>
  <si>
    <t>VR. TOTAL</t>
  </si>
  <si>
    <t>TOTAL DE JANEIRO=</t>
  </si>
  <si>
    <t>A.B computação e exportação</t>
  </si>
  <si>
    <t>ESTABILIZADOR APC CUBIC 300VA BIV/115</t>
  </si>
  <si>
    <t>SWITCH 24P TENDA 10/100/1000 GIGABIT TEG 1024</t>
  </si>
  <si>
    <t>IMPRESSORA MULTIFUNCIONAL JATO DE TENTA HF</t>
  </si>
  <si>
    <t>RECICABOS COMERCIAL LIMITADA</t>
  </si>
  <si>
    <t>P.PAINEL MULTILAN CAT. 5E 24P T568/B-FURUKAWA</t>
  </si>
  <si>
    <t>MINI RACK 19X 12UX500MM - AREIA - IDEAL</t>
  </si>
  <si>
    <t>A.B COMPUTAÇÃO e EXPORTAÇÃO</t>
  </si>
  <si>
    <t>ESTABILIZADOR APC CUBIC 300 BIV/115</t>
  </si>
  <si>
    <t>MICROCOMPUTADOR NATCOM PC PRO 08A</t>
  </si>
  <si>
    <t>MONITOR LED WIDE AOC 18,5  E966SWN</t>
  </si>
  <si>
    <t>IMPRESSORA MULTIFUNCIONAL JATO DE TINTA</t>
  </si>
  <si>
    <t xml:space="preserve">PORTAL SILVA COMERCIO LTDA </t>
  </si>
  <si>
    <t>FRAGMENTADOR DE PAPEL C/ CAPACIDADE PARA 15FOL</t>
  </si>
  <si>
    <t>SCF SILVA ME</t>
  </si>
  <si>
    <t>REFRIGERADOR COMPACTO, TIPO FRIGOBAR, CAP. 80L</t>
  </si>
  <si>
    <t>REIS &amp; RAMOS LTDA - ME</t>
  </si>
  <si>
    <t>BEBEDOURO DE COLUNA P/GALÃO 20LS-ESMALTEC</t>
  </si>
  <si>
    <t>LM MALHEIRO MÓVEIS E ACESSOR.</t>
  </si>
  <si>
    <t>ARMARIO EM AÇO 16 VAOS PORMETAL</t>
  </si>
  <si>
    <t>ARQUIVO AÇO 4GV 136X46X53 PORMETAL</t>
  </si>
  <si>
    <t>ARQUIVO E 12CV P PASTA SUSP INCOFLEX</t>
  </si>
  <si>
    <t>ASPIRADOR DE PÓ ARNO</t>
  </si>
  <si>
    <t>CADERIA ISSO FIXA PRETA FRISOKAR</t>
  </si>
  <si>
    <t>CENTRO DE MESA 4131 NOV TEMPO</t>
  </si>
  <si>
    <t>ESFERA HAVANA 4132 NOVO TEMPO</t>
  </si>
  <si>
    <t>MESA DE REUNIÃO MED 1,10X 1,10 TABACO LM</t>
  </si>
  <si>
    <t>SUPORTE PARA CPU EM MDF DE 15M TECA LM</t>
  </si>
  <si>
    <t>A e B Computação Impo. E Expo.</t>
  </si>
  <si>
    <t>MICROCOMPUTADOR NATCOM PC PRO 08A(CORE)</t>
  </si>
  <si>
    <t>SWITCH 24 PORTAS GIGABIT 10/100/1000 QOS SG24</t>
  </si>
  <si>
    <t>MONITOR LED WIDE AOC 18,5 E950SW</t>
  </si>
  <si>
    <t>BEBEDOURO PORTATIL P/ GALÃO 20 LTS - ESMALTEC</t>
  </si>
  <si>
    <t>SFC SILVA ME</t>
  </si>
  <si>
    <t>NATAL TECH LTDA</t>
  </si>
  <si>
    <t>RADIO C/ FREQUENCIA INTELBRAS TWIN</t>
  </si>
  <si>
    <t>RAMAL S/ FIO TS60R PRETO INTELBRAS</t>
  </si>
  <si>
    <t>O MOVELEIRO COMERCIO</t>
  </si>
  <si>
    <t>ESTANTE DE AÇO COM 6 PRATELEIRAS</t>
  </si>
  <si>
    <t>FOGÃO 4 BOCAS DE USO DOMESTICO</t>
  </si>
  <si>
    <t>TELEVISOR 24 POLEGADAS FULL HD</t>
  </si>
  <si>
    <t>TV LCD 32 POLEGADAS COM CONVERSOR</t>
  </si>
  <si>
    <t>TV LCD 42 POLEGADAS COM CONVERSOR</t>
  </si>
  <si>
    <t>CALCULADORA DE MEDA C/ VISOR</t>
  </si>
  <si>
    <t>TELEFONE DE MESA C/ FIO</t>
  </si>
  <si>
    <t>TV LCD 39 POLEGADAS COM CONVERSOR</t>
  </si>
  <si>
    <t>-</t>
  </si>
  <si>
    <t>RELAÇÃO DE MATERIAIS PERMANENTES ADQUIRIDOS EM 2014</t>
  </si>
  <si>
    <t>MONITOR LED</t>
  </si>
  <si>
    <t>MARELLI MÓVEIS</t>
  </si>
  <si>
    <t>ARMARIO BAIXO DUAS PORTAS</t>
  </si>
  <si>
    <t>ARMARIO ALTO, SEM ABERTO</t>
  </si>
  <si>
    <t>MESA TAMPO RETO</t>
  </si>
  <si>
    <t>GAVETEIRO VOLANTE</t>
  </si>
  <si>
    <t>MESA EM L MEDINDO 1,40X1,40X0,73M</t>
  </si>
  <si>
    <t>A.B COMPUTAÇÃO</t>
  </si>
  <si>
    <t>MICROCOMPUTADOR</t>
  </si>
  <si>
    <t>MONITOR LED 19.5</t>
  </si>
  <si>
    <t>NOTBOOK LENOVO</t>
  </si>
  <si>
    <t>ESTABILIZADOR SIDE</t>
  </si>
  <si>
    <t>PROTETOR ELETR</t>
  </si>
  <si>
    <t>PROJETOR NEC</t>
  </si>
  <si>
    <t>BEBEDOURO REFRIGERADO DE COLUNA</t>
  </si>
  <si>
    <t>BEBEDOURO REFRIGERADO DE USO SOBRE MESA</t>
  </si>
  <si>
    <t>TELEVISOR LED 32 POLEGADAS COM CONVERSAOR DIGITAL</t>
  </si>
  <si>
    <t>JR INDUSTRIA  E COMERCIO</t>
  </si>
  <si>
    <t>TV DE 24 POLEGADAS LEDCL 24XM6 PANASONIC</t>
  </si>
  <si>
    <t>TV DE LED 42 POLEGADAS LY340C/H LG</t>
  </si>
  <si>
    <t>RELAÇÃO DE MATERIAIS PERMANENTES ADQUIRIDOS EM 2015</t>
  </si>
  <si>
    <t>JR INDUSTRIA E COMERCIO</t>
  </si>
  <si>
    <t>TV DE 24 POLEGADAS LED TCL24XM6 PANASONIC</t>
  </si>
  <si>
    <t>O MOVELEIRO COMERCIO E SERV.</t>
  </si>
  <si>
    <t>BEBEDOURO REFRIGERADOR DE COLUNA</t>
  </si>
  <si>
    <t>BEBEDOURO REFRIGERADOR DE MESA</t>
  </si>
  <si>
    <t>PHOSPODONT LTDA</t>
  </si>
  <si>
    <t>COMERCIO DE MOVEIS, ELETRO E INFORMATICA MALHEIRO LTDA ME</t>
  </si>
  <si>
    <t>COMPUTADOR 3,5GHZ HD6.0TB M16GB</t>
  </si>
  <si>
    <t>NOBREAK 10K COM BATERIA E220V</t>
  </si>
  <si>
    <t>IMPRESSORA MULT LASER SL C460W SANSUNG</t>
  </si>
  <si>
    <t>MONITOR 18,5 P LED AOC</t>
  </si>
  <si>
    <t>MARELLI MÓVEIS PARA ESCRITORIO LTDA</t>
  </si>
  <si>
    <t>MESAS AUTOPORTANTES FORMETO L</t>
  </si>
  <si>
    <t>MESAS RETAS 1,00 X 0,60</t>
  </si>
  <si>
    <t>MESAS RETAS 1,20 X 0,60</t>
  </si>
  <si>
    <t>GAVETEIROS VOLANTE COM 2 GAVETAS</t>
  </si>
  <si>
    <t>MESA REUNIÃO REDONDA</t>
  </si>
  <si>
    <t>ARMARIO BAIXO</t>
  </si>
  <si>
    <t>ARMARIO ALTO</t>
  </si>
  <si>
    <t>MESAS RETAS 1,40 X 0,60</t>
  </si>
  <si>
    <t>A.B. COMPUTAÇÃO</t>
  </si>
  <si>
    <t>MICROCOMPUTADOR PC PRO 08D</t>
  </si>
  <si>
    <t>MICROCOMPUTADOR PC PRO 09D</t>
  </si>
  <si>
    <t>PROCESSADOR INTEL CORE 17-4790K</t>
  </si>
  <si>
    <t>NOTEBOOK HP 14-V066</t>
  </si>
  <si>
    <t>STEEL SOLUTION MOBILIARIO CORPORATIVO LTDA</t>
  </si>
  <si>
    <t>CONJUNTO DE ARQUIVOS DESLIZANTES</t>
  </si>
  <si>
    <t>MARELLI MOVEIS</t>
  </si>
  <si>
    <t>CADEIRA OPEREACIONAL ESPALDAR</t>
  </si>
  <si>
    <t>MESAS DE 1,20X0,60 CM AVELA COM PRETO</t>
  </si>
  <si>
    <t>ARMARIO ALTO AVELA COM PRETO</t>
  </si>
  <si>
    <t>SOFA 3 LUGARES COR PRETA</t>
  </si>
  <si>
    <t>SOFA 2 LUGARES COR PRETA</t>
  </si>
  <si>
    <t>LONGARINA 3 LUGARES</t>
  </si>
  <si>
    <t>I</t>
  </si>
  <si>
    <t>II</t>
  </si>
  <si>
    <t>III</t>
  </si>
  <si>
    <t>IV</t>
  </si>
  <si>
    <t>V</t>
  </si>
  <si>
    <t>VI</t>
  </si>
  <si>
    <t>VII</t>
  </si>
  <si>
    <t xml:space="preserve"> JANEIRO</t>
  </si>
  <si>
    <t xml:space="preserve"> FEVEREIRO</t>
  </si>
  <si>
    <t xml:space="preserve"> MARÇO</t>
  </si>
  <si>
    <t xml:space="preserve"> ABRIL</t>
  </si>
  <si>
    <t>LEONARDO VASCONCELOS GERMANO DA SILVA</t>
  </si>
  <si>
    <t>CAD. DE RODAS AGILE 48X40 PRETA.</t>
  </si>
  <si>
    <t xml:space="preserve"> MAIO</t>
  </si>
  <si>
    <t>MESAS AUTOPORTANTES EM FORMATO "L"</t>
  </si>
  <si>
    <t>MESAS RETAS 1,20X0,60</t>
  </si>
  <si>
    <t>GAVETEIRO VOLANTE COM 02 GAVETAS</t>
  </si>
  <si>
    <t>MESA REUNIÃO REDONDA GRANDE</t>
  </si>
  <si>
    <t>ARMARIO BAIXO 0,80X0,73</t>
  </si>
  <si>
    <t xml:space="preserve">ARMARIO ALTO 0,80X1,60 </t>
  </si>
  <si>
    <t>CADEIRA OPERACIONAL ESPALDAR BAIXO</t>
  </si>
  <si>
    <t>CADEIRA INTERLOCUTORA</t>
  </si>
  <si>
    <t>SOFA 2 LUGARES</t>
  </si>
  <si>
    <t>MESAS RETAS 1,60X0,60</t>
  </si>
  <si>
    <t>SOFA 3 LUGARES</t>
  </si>
  <si>
    <t>ARMARIO EXTRA ALTO</t>
  </si>
  <si>
    <t xml:space="preserve"> JUNHO</t>
  </si>
  <si>
    <t>J INACIO DE AZEVEDO</t>
  </si>
  <si>
    <t>PROCESSADOR INTEL CORE I5</t>
  </si>
  <si>
    <t>MEMORIA RAM DDR3 4GB</t>
  </si>
  <si>
    <t>HD DE 2TB, INTERNO</t>
  </si>
  <si>
    <t>PLACA MÃE</t>
  </si>
  <si>
    <t>HD EXTERNO 3TB</t>
  </si>
  <si>
    <t xml:space="preserve"> JULHO</t>
  </si>
  <si>
    <t xml:space="preserve"> AGOSTO</t>
  </si>
  <si>
    <t xml:space="preserve"> SETEMBRO</t>
  </si>
  <si>
    <t xml:space="preserve"> OUTUBRO</t>
  </si>
  <si>
    <t>RADIANY F MALHEIRO</t>
  </si>
  <si>
    <t>CAFETEIRA ALET. 6LS MARCHESONI</t>
  </si>
  <si>
    <t>MICROONDAS 30 LG GRILLREF MH7053</t>
  </si>
  <si>
    <t>LIQUIDIFICADOR INDUST. INOX 4 LTS</t>
  </si>
  <si>
    <t>LIQUIDIFICADOR INDUST. INOX 6LTS VATALEX</t>
  </si>
  <si>
    <t>PORTAL SILVA COMERCIO</t>
  </si>
  <si>
    <t>FREEZER HORIZONTAL 500L BRANCO CONSUL</t>
  </si>
  <si>
    <t>FREEZER VERTICAL UMA PORTA FRIGOBAR 122L CONSUL</t>
  </si>
  <si>
    <t xml:space="preserve"> NOVEMBRO</t>
  </si>
  <si>
    <t xml:space="preserve"> DEZEMBRO</t>
  </si>
  <si>
    <t>WALBER CESAR MELO DA ROCHA ME</t>
  </si>
  <si>
    <t>FOGÃO 5 BOCAS C/ DUPLO FORNO INOX</t>
  </si>
  <si>
    <t>RESTOS A PAGAR</t>
  </si>
  <si>
    <t>RELAÇÃO DE MATERIAIS PERMANENTES ADQUIRIDOS EM 2016</t>
  </si>
  <si>
    <t>RELAÇÃO DE MATERIAIS PERMANENTES ADQUIRIDOS EM 2017</t>
  </si>
  <si>
    <t>EDMILSON ALVES BARBOSA &amp; CIA LTDA</t>
  </si>
  <si>
    <t>NOBREAK SAVE 700 VA BIVOLT RAGTECH</t>
  </si>
  <si>
    <t>MICROCOMPUTADOR HP 400G3 SFF (I3-6100/4GB/50)</t>
  </si>
  <si>
    <t>MONITOR LED 18,5" AOC E970SWNL</t>
  </si>
  <si>
    <t>SWITCH 08 PORTAS 10/100 TP-LINK TL-SF1008D</t>
  </si>
  <si>
    <t>SWITCH 24 PORTAS 10/100 TP-LINK TL-SF1024</t>
  </si>
  <si>
    <t>HD EXTERNOTOSHIBA CANVIO 1TB</t>
  </si>
  <si>
    <t>HD TOSHIBA 1TB 64MB 7200</t>
  </si>
  <si>
    <t>ROTEADOR WIRELESS D-LINK DIR-615/Z 300MBPS</t>
  </si>
  <si>
    <t>SWITCH HP V1920-24G 24 PORTAS GERENCIAVEL</t>
  </si>
  <si>
    <t>IMPRESSORA MULTIFUNCIONAL LASER SAMSUNG</t>
  </si>
  <si>
    <t>NOTEBOOK SAMSUNG 500R4L-KW1 EXPERT (I3 6100)</t>
  </si>
  <si>
    <t>MICROCOMPUTADOR ALL-IN-ONE N3 UPI 07.481</t>
  </si>
  <si>
    <t/>
  </si>
  <si>
    <t>RELAÇÃO DE MATERIAIS PERMANENTES ADQUIRIDOS EM 2018</t>
  </si>
  <si>
    <t>J INACIOP DE AZEVEDO - ME</t>
  </si>
  <si>
    <t>NO BREAK NHS LASER SENOIDAL 500V A/12 BATERIAS SELADAS</t>
  </si>
  <si>
    <t>MONITOR LED WIDE 18,5 AOC</t>
  </si>
  <si>
    <t>IMPRESSORA LASER SAMSUMG ML-2165W C/ WIFI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</si>
</sst>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&quot;R$&quot;#,##0.00"/>
    <numFmt numFmtId="167" formatCode="&quot;R$&quot;\ 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Arial Narrow"/>
      <family val="2"/>
    </font>
    <font>
      <b/>
      <sz val="8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65">
    <xf numFmtId="0" fontId="0" fillId="0" borderId="0" xfId="0"/>
    <xf numFmtId="0" fontId="3" fillId="0" borderId="1" xfId="0" applyFont="1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4" fontId="5" fillId="0" borderId="1" xfId="1" applyNumberFormat="1" applyFont="1" applyBorder="1" applyAlignment="1">
      <alignment horizontal="right"/>
    </xf>
    <xf numFmtId="39" fontId="5" fillId="0" borderId="1" xfId="1" applyNumberFormat="1" applyFont="1" applyBorder="1" applyAlignment="1">
      <alignment horizontal="right"/>
    </xf>
    <xf numFmtId="0" fontId="6" fillId="0" borderId="1" xfId="0" applyFont="1" applyBorder="1"/>
    <xf numFmtId="3" fontId="5" fillId="0" borderId="1" xfId="0" applyNumberFormat="1" applyFont="1" applyBorder="1" applyAlignment="1">
      <alignment horizontal="center"/>
    </xf>
    <xf numFmtId="4" fontId="6" fillId="0" borderId="1" xfId="0" applyNumberFormat="1" applyFont="1" applyBorder="1"/>
    <xf numFmtId="165" fontId="5" fillId="0" borderId="1" xfId="1" applyNumberFormat="1" applyFont="1" applyBorder="1"/>
    <xf numFmtId="0" fontId="5" fillId="0" borderId="1" xfId="0" applyFont="1" applyBorder="1"/>
    <xf numFmtId="4" fontId="5" fillId="0" borderId="1" xfId="0" applyNumberFormat="1" applyFont="1" applyBorder="1"/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" fontId="6" fillId="0" borderId="2" xfId="1" applyNumberFormat="1" applyFont="1" applyBorder="1" applyAlignment="1">
      <alignment horizontal="right"/>
    </xf>
    <xf numFmtId="39" fontId="6" fillId="0" borderId="1" xfId="1" applyNumberFormat="1" applyFont="1" applyBorder="1" applyAlignment="1">
      <alignment horizontal="right"/>
    </xf>
    <xf numFmtId="4" fontId="5" fillId="0" borderId="2" xfId="1" applyNumberFormat="1" applyFont="1" applyBorder="1" applyAlignment="1">
      <alignment horizontal="right"/>
    </xf>
    <xf numFmtId="4" fontId="6" fillId="0" borderId="2" xfId="1" applyNumberFormat="1" applyFont="1" applyBorder="1"/>
    <xf numFmtId="39" fontId="6" fillId="0" borderId="1" xfId="1" applyNumberFormat="1" applyFont="1" applyBorder="1"/>
    <xf numFmtId="4" fontId="5" fillId="0" borderId="2" xfId="1" applyNumberFormat="1" applyFont="1" applyBorder="1"/>
    <xf numFmtId="39" fontId="5" fillId="0" borderId="1" xfId="1" applyNumberFormat="1" applyFont="1" applyBorder="1"/>
    <xf numFmtId="9" fontId="5" fillId="0" borderId="1" xfId="1" applyNumberFormat="1" applyFont="1" applyBorder="1" applyAlignment="1">
      <alignment horizontal="left"/>
    </xf>
    <xf numFmtId="2" fontId="5" fillId="0" borderId="1" xfId="1" applyNumberFormat="1" applyFont="1" applyBorder="1"/>
    <xf numFmtId="2" fontId="5" fillId="0" borderId="1" xfId="0" applyNumberFormat="1" applyFont="1" applyBorder="1"/>
    <xf numFmtId="4" fontId="5" fillId="0" borderId="1" xfId="3" applyNumberFormat="1" applyFont="1" applyBorder="1" applyAlignment="1">
      <alignment horizontal="right"/>
    </xf>
    <xf numFmtId="39" fontId="5" fillId="0" borderId="1" xfId="3" applyNumberFormat="1" applyFont="1" applyBorder="1" applyAlignment="1">
      <alignment horizontal="right"/>
    </xf>
    <xf numFmtId="4" fontId="6" fillId="0" borderId="1" xfId="3" applyNumberFormat="1" applyFont="1" applyBorder="1" applyAlignment="1">
      <alignment horizontal="right"/>
    </xf>
    <xf numFmtId="165" fontId="5" fillId="0" borderId="1" xfId="3" applyNumberFormat="1" applyFont="1" applyBorder="1"/>
    <xf numFmtId="4" fontId="6" fillId="0" borderId="4" xfId="0" applyNumberFormat="1" applyFont="1" applyBorder="1"/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/>
    <xf numFmtId="165" fontId="5" fillId="0" borderId="4" xfId="3" applyNumberFormat="1" applyFont="1" applyBorder="1"/>
    <xf numFmtId="14" fontId="5" fillId="0" borderId="4" xfId="0" applyNumberFormat="1" applyFont="1" applyBorder="1" applyAlignment="1">
      <alignment horizontal="center"/>
    </xf>
    <xf numFmtId="166" fontId="5" fillId="0" borderId="1" xfId="1" applyNumberFormat="1" applyFont="1" applyBorder="1" applyAlignment="1">
      <alignment horizontal="right"/>
    </xf>
    <xf numFmtId="166" fontId="5" fillId="0" borderId="1" xfId="1" applyNumberFormat="1" applyFont="1" applyBorder="1"/>
    <xf numFmtId="43" fontId="5" fillId="0" borderId="1" xfId="1" applyFont="1" applyBorder="1"/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165" fontId="5" fillId="0" borderId="0" xfId="1" applyNumberFormat="1" applyFont="1" applyBorder="1"/>
    <xf numFmtId="4" fontId="4" fillId="0" borderId="0" xfId="0" applyNumberFormat="1" applyFont="1"/>
    <xf numFmtId="0" fontId="6" fillId="0" borderId="1" xfId="0" applyFont="1" applyBorder="1" applyAlignment="1">
      <alignment horizontal="left"/>
    </xf>
    <xf numFmtId="2" fontId="6" fillId="0" borderId="1" xfId="2" applyNumberFormat="1" applyFont="1" applyBorder="1" applyAlignment="1">
      <alignment horizontal="right"/>
    </xf>
    <xf numFmtId="2" fontId="5" fillId="0" borderId="1" xfId="2" applyNumberFormat="1" applyFont="1" applyBorder="1"/>
    <xf numFmtId="2" fontId="5" fillId="0" borderId="1" xfId="2" applyNumberFormat="1" applyFont="1" applyBorder="1" applyAlignment="1">
      <alignment horizontal="right"/>
    </xf>
    <xf numFmtId="4" fontId="5" fillId="0" borderId="1" xfId="1" applyNumberFormat="1" applyFont="1" applyBorder="1"/>
    <xf numFmtId="4" fontId="6" fillId="0" borderId="1" xfId="1" applyNumberFormat="1" applyFont="1" applyBorder="1" applyAlignment="1">
      <alignment horizontal="left"/>
    </xf>
    <xf numFmtId="4" fontId="6" fillId="0" borderId="1" xfId="1" applyNumberFormat="1" applyFont="1" applyBorder="1" applyAlignment="1">
      <alignment horizontal="right"/>
    </xf>
    <xf numFmtId="165" fontId="5" fillId="0" borderId="1" xfId="1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4" fontId="6" fillId="0" borderId="13" xfId="0" applyNumberFormat="1" applyFont="1" applyBorder="1" applyAlignment="1">
      <alignment horizontal="center"/>
    </xf>
    <xf numFmtId="43" fontId="6" fillId="0" borderId="1" xfId="1" applyFont="1" applyBorder="1"/>
    <xf numFmtId="2" fontId="6" fillId="0" borderId="1" xfId="1" applyNumberFormat="1" applyFont="1" applyBorder="1"/>
    <xf numFmtId="165" fontId="5" fillId="0" borderId="1" xfId="3" applyNumberFormat="1" applyFont="1" applyBorder="1" applyAlignment="1">
      <alignment horizontal="center"/>
    </xf>
    <xf numFmtId="165" fontId="5" fillId="0" borderId="1" xfId="3" applyNumberFormat="1" applyFont="1" applyBorder="1" applyAlignment="1"/>
    <xf numFmtId="165" fontId="6" fillId="0" borderId="1" xfId="3" applyNumberFormat="1" applyFont="1" applyBorder="1" applyAlignment="1">
      <alignment horizontal="center"/>
    </xf>
    <xf numFmtId="165" fontId="6" fillId="0" borderId="1" xfId="3" applyNumberFormat="1" applyFont="1" applyBorder="1"/>
    <xf numFmtId="0" fontId="5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43" fontId="5" fillId="0" borderId="1" xfId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4" fontId="6" fillId="0" borderId="1" xfId="2" applyFont="1" applyBorder="1"/>
    <xf numFmtId="0" fontId="7" fillId="0" borderId="0" xfId="0" applyFont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43" fontId="9" fillId="0" borderId="1" xfId="1" applyFont="1" applyBorder="1" applyAlignment="1">
      <alignment horizontal="center"/>
    </xf>
    <xf numFmtId="0" fontId="10" fillId="0" borderId="1" xfId="0" applyFont="1" applyBorder="1"/>
    <xf numFmtId="0" fontId="4" fillId="0" borderId="0" xfId="0" applyFont="1" applyAlignment="1">
      <alignment horizontal="center" vertical="center"/>
    </xf>
    <xf numFmtId="0" fontId="4" fillId="0" borderId="0" xfId="0" applyFont="1"/>
    <xf numFmtId="2" fontId="6" fillId="0" borderId="1" xfId="2" applyNumberFormat="1" applyFont="1" applyBorder="1"/>
    <xf numFmtId="0" fontId="6" fillId="0" borderId="1" xfId="0" quotePrefix="1" applyFont="1" applyBorder="1"/>
    <xf numFmtId="0" fontId="5" fillId="0" borderId="0" xfId="0" applyFont="1"/>
    <xf numFmtId="0" fontId="6" fillId="0" borderId="0" xfId="0" applyFont="1" applyAlignment="1">
      <alignment horizontal="center"/>
    </xf>
    <xf numFmtId="4" fontId="5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horizontal="left"/>
    </xf>
    <xf numFmtId="0" fontId="5" fillId="0" borderId="4" xfId="0" applyFont="1" applyBorder="1"/>
    <xf numFmtId="39" fontId="6" fillId="0" borderId="4" xfId="0" applyNumberFormat="1" applyFont="1" applyBorder="1"/>
    <xf numFmtId="39" fontId="6" fillId="0" borderId="1" xfId="0" applyNumberFormat="1" applyFont="1" applyBorder="1"/>
    <xf numFmtId="39" fontId="5" fillId="0" borderId="1" xfId="0" applyNumberFormat="1" applyFont="1" applyBorder="1"/>
    <xf numFmtId="0" fontId="6" fillId="0" borderId="0" xfId="0" applyFont="1"/>
    <xf numFmtId="4" fontId="5" fillId="0" borderId="0" xfId="0" applyNumberFormat="1" applyFont="1"/>
    <xf numFmtId="39" fontId="6" fillId="0" borderId="0" xfId="0" applyNumberFormat="1" applyFont="1"/>
    <xf numFmtId="4" fontId="5" fillId="0" borderId="2" xfId="0" applyNumberFormat="1" applyFont="1" applyBorder="1"/>
    <xf numFmtId="4" fontId="6" fillId="0" borderId="2" xfId="0" applyNumberFormat="1" applyFont="1" applyBorder="1"/>
    <xf numFmtId="4" fontId="6" fillId="0" borderId="0" xfId="0" applyNumberFormat="1" applyFont="1"/>
    <xf numFmtId="4" fontId="6" fillId="0" borderId="1" xfId="1" applyNumberFormat="1" applyFont="1" applyBorder="1"/>
    <xf numFmtId="2" fontId="6" fillId="0" borderId="1" xfId="0" applyNumberFormat="1" applyFont="1" applyBorder="1"/>
    <xf numFmtId="0" fontId="6" fillId="0" borderId="3" xfId="0" applyFont="1" applyBorder="1"/>
    <xf numFmtId="0" fontId="5" fillId="0" borderId="3" xfId="0" applyFont="1" applyBorder="1" applyAlignment="1">
      <alignment horizontal="center"/>
    </xf>
    <xf numFmtId="2" fontId="6" fillId="0" borderId="0" xfId="0" applyNumberFormat="1" applyFont="1"/>
    <xf numFmtId="4" fontId="6" fillId="0" borderId="1" xfId="0" applyNumberFormat="1" applyFont="1" applyBorder="1" applyAlignment="1">
      <alignment horizontal="right"/>
    </xf>
    <xf numFmtId="165" fontId="6" fillId="0" borderId="1" xfId="1" applyNumberFormat="1" applyFont="1" applyBorder="1"/>
    <xf numFmtId="165" fontId="6" fillId="0" borderId="0" xfId="1" applyNumberFormat="1" applyFont="1" applyBorder="1"/>
    <xf numFmtId="0" fontId="5" fillId="0" borderId="14" xfId="0" applyFont="1" applyBorder="1"/>
    <xf numFmtId="0" fontId="6" fillId="0" borderId="15" xfId="0" applyFont="1" applyBorder="1" applyAlignment="1">
      <alignment horizontal="center"/>
    </xf>
    <xf numFmtId="4" fontId="5" fillId="0" borderId="15" xfId="0" applyNumberFormat="1" applyFont="1" applyBorder="1"/>
    <xf numFmtId="0" fontId="5" fillId="0" borderId="16" xfId="0" applyFont="1" applyBorder="1"/>
    <xf numFmtId="0" fontId="5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4" fontId="5" fillId="2" borderId="18" xfId="0" applyNumberFormat="1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2" fontId="6" fillId="0" borderId="1" xfId="3" applyNumberFormat="1" applyFont="1" applyBorder="1"/>
    <xf numFmtId="39" fontId="6" fillId="0" borderId="1" xfId="3" applyNumberFormat="1" applyFont="1" applyBorder="1" applyAlignment="1">
      <alignment horizontal="right"/>
    </xf>
    <xf numFmtId="165" fontId="6" fillId="0" borderId="4" xfId="3" applyNumberFormat="1" applyFont="1" applyBorder="1"/>
    <xf numFmtId="4" fontId="6" fillId="0" borderId="4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4" fontId="6" fillId="2" borderId="1" xfId="0" applyNumberFormat="1" applyFont="1" applyFill="1" applyBorder="1"/>
    <xf numFmtId="0" fontId="6" fillId="2" borderId="1" xfId="0" applyFont="1" applyFill="1" applyBorder="1"/>
    <xf numFmtId="166" fontId="6" fillId="0" borderId="1" xfId="0" applyNumberFormat="1" applyFont="1" applyBorder="1"/>
    <xf numFmtId="166" fontId="6" fillId="0" borderId="1" xfId="1" applyNumberFormat="1" applyFont="1" applyBorder="1" applyAlignment="1">
      <alignment horizontal="right"/>
    </xf>
    <xf numFmtId="166" fontId="6" fillId="0" borderId="1" xfId="1" applyNumberFormat="1" applyFont="1" applyBorder="1"/>
    <xf numFmtId="167" fontId="5" fillId="0" borderId="1" xfId="0" applyNumberFormat="1" applyFont="1" applyBorder="1"/>
    <xf numFmtId="166" fontId="5" fillId="0" borderId="1" xfId="0" applyNumberFormat="1" applyFont="1" applyBorder="1"/>
    <xf numFmtId="0" fontId="9" fillId="0" borderId="0" xfId="0" applyFont="1"/>
    <xf numFmtId="4" fontId="8" fillId="0" borderId="1" xfId="0" applyNumberFormat="1" applyFont="1" applyBorder="1" applyAlignment="1">
      <alignment horizontal="right"/>
    </xf>
    <xf numFmtId="166" fontId="8" fillId="0" borderId="1" xfId="0" applyNumberFormat="1" applyFont="1" applyBorder="1"/>
    <xf numFmtId="0" fontId="8" fillId="0" borderId="1" xfId="0" applyFont="1" applyBorder="1"/>
    <xf numFmtId="0" fontId="11" fillId="0" borderId="1" xfId="0" applyFont="1" applyBorder="1"/>
    <xf numFmtId="43" fontId="12" fillId="0" borderId="1" xfId="1" applyFont="1" applyBorder="1"/>
    <xf numFmtId="4" fontId="6" fillId="3" borderId="1" xfId="0" applyNumberFormat="1" applyFont="1" applyFill="1" applyBorder="1" applyAlignment="1">
      <alignment horizontal="center"/>
    </xf>
    <xf numFmtId="2" fontId="5" fillId="3" borderId="1" xfId="2" applyNumberFormat="1" applyFont="1" applyFill="1" applyBorder="1"/>
    <xf numFmtId="43" fontId="12" fillId="3" borderId="1" xfId="1" applyFont="1" applyFill="1" applyBorder="1"/>
    <xf numFmtId="0" fontId="6" fillId="3" borderId="1" xfId="0" applyFont="1" applyFill="1" applyBorder="1" applyAlignment="1">
      <alignment horizontal="center"/>
    </xf>
    <xf numFmtId="4" fontId="5" fillId="3" borderId="1" xfId="0" applyNumberFormat="1" applyFont="1" applyFill="1" applyBorder="1"/>
    <xf numFmtId="4" fontId="5" fillId="3" borderId="2" xfId="0" applyNumberFormat="1" applyFont="1" applyFill="1" applyBorder="1"/>
    <xf numFmtId="4" fontId="12" fillId="3" borderId="1" xfId="0" applyNumberFormat="1" applyFont="1" applyFill="1" applyBorder="1"/>
    <xf numFmtId="0" fontId="14" fillId="0" borderId="1" xfId="0" applyFont="1" applyBorder="1" applyAlignment="1">
      <alignment horizontal="center"/>
    </xf>
    <xf numFmtId="39" fontId="6" fillId="3" borderId="1" xfId="1" applyNumberFormat="1" applyFont="1" applyFill="1" applyBorder="1" applyAlignment="1">
      <alignment horizontal="right"/>
    </xf>
    <xf numFmtId="166" fontId="13" fillId="3" borderId="1" xfId="1" applyNumberFormat="1" applyFont="1" applyFill="1" applyBorder="1" applyAlignment="1">
      <alignment horizontal="right"/>
    </xf>
    <xf numFmtId="0" fontId="6" fillId="3" borderId="3" xfId="0" applyFont="1" applyFill="1" applyBorder="1" applyAlignment="1">
      <alignment horizontal="center"/>
    </xf>
    <xf numFmtId="4" fontId="6" fillId="3" borderId="3" xfId="0" applyNumberFormat="1" applyFont="1" applyFill="1" applyBorder="1"/>
    <xf numFmtId="43" fontId="12" fillId="3" borderId="3" xfId="1" applyFont="1" applyFill="1" applyBorder="1"/>
    <xf numFmtId="4" fontId="6" fillId="3" borderId="1" xfId="0" applyNumberFormat="1" applyFont="1" applyFill="1" applyBorder="1"/>
    <xf numFmtId="165" fontId="12" fillId="3" borderId="1" xfId="1" applyNumberFormat="1" applyFont="1" applyFill="1" applyBorder="1"/>
    <xf numFmtId="165" fontId="12" fillId="3" borderId="1" xfId="3" applyNumberFormat="1" applyFont="1" applyFill="1" applyBorder="1"/>
    <xf numFmtId="0" fontId="12" fillId="3" borderId="1" xfId="0" applyFont="1" applyFill="1" applyBorder="1" applyAlignment="1">
      <alignment horizontal="center"/>
    </xf>
    <xf numFmtId="166" fontId="12" fillId="3" borderId="1" xfId="1" applyNumberFormat="1" applyFont="1" applyFill="1" applyBorder="1"/>
    <xf numFmtId="43" fontId="7" fillId="0" borderId="0" xfId="1" applyFont="1"/>
    <xf numFmtId="43" fontId="7" fillId="0" borderId="0" xfId="0" applyNumberFormat="1" applyFont="1"/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4">
    <cellStyle name="Moeda" xfId="2" builtinId="4"/>
    <cellStyle name="Normal" xfId="0" builtinId="0"/>
    <cellStyle name="Separador de milhares 2" xfId="3" xr:uid="{00000000-0005-0000-0000-000003000000}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1914525</xdr:colOff>
      <xdr:row>566</xdr:row>
      <xdr:rowOff>9525</xdr:rowOff>
    </xdr:from>
    <xdr:to>
      <xdr:col>3</xdr:col>
      <xdr:colOff>190500</xdr:colOff>
      <xdr:row>570</xdr:row>
      <xdr:rowOff>9525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914525" y="80972025"/>
          <a:ext cx="2076450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200" i="1">
              <a:latin typeface="Times New Roman" pitchFamily="18" charset="0"/>
              <a:cs typeface="Times New Roman" pitchFamily="18" charset="0"/>
            </a:rPr>
            <a:t>Severino</a:t>
          </a:r>
          <a:r>
            <a:rPr lang="pt-BR" sz="1200" i="1" baseline="0">
              <a:latin typeface="Times New Roman" pitchFamily="18" charset="0"/>
              <a:cs typeface="Times New Roman" pitchFamily="18" charset="0"/>
            </a:rPr>
            <a:t>  Simião da Silva</a:t>
          </a:r>
        </a:p>
        <a:p>
          <a:pPr algn="ctr"/>
          <a:r>
            <a:rPr lang="pt-BR" sz="1200" i="0" baseline="0">
              <a:latin typeface="Times New Roman" pitchFamily="18" charset="0"/>
              <a:cs typeface="Times New Roman" pitchFamily="18" charset="0"/>
            </a:rPr>
            <a:t>Coordenador Fianaceiro</a:t>
          </a:r>
          <a:endParaRPr lang="pt-BR" sz="1200" i="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4</xdr:col>
      <xdr:colOff>838200</xdr:colOff>
      <xdr:row>566</xdr:row>
      <xdr:rowOff>0</xdr:rowOff>
    </xdr:from>
    <xdr:to>
      <xdr:col>4</xdr:col>
      <xdr:colOff>2828925</xdr:colOff>
      <xdr:row>570</xdr:row>
      <xdr:rowOff>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114925" y="80962500"/>
          <a:ext cx="1990725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200" i="1">
              <a:latin typeface="Times New Roman" pitchFamily="18" charset="0"/>
              <a:cs typeface="Times New Roman" pitchFamily="18" charset="0"/>
            </a:rPr>
            <a:t>Raniere Barbosa</a:t>
          </a:r>
        </a:p>
        <a:p>
          <a:pPr algn="ctr"/>
          <a:r>
            <a:rPr lang="pt-BR" sz="1200">
              <a:latin typeface="Times New Roman" pitchFamily="18" charset="0"/>
              <a:cs typeface="Times New Roman" pitchFamily="18" charset="0"/>
            </a:rPr>
            <a:t>Presidente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4"/>
  <sheetViews>
    <sheetView tabSelected="1" topLeftCell="A533" workbookViewId="0">
      <selection activeCell="G562" sqref="G562"/>
    </sheetView>
  </sheetViews>
  <sheetFormatPr defaultRowHeight="11.25" x14ac:dyDescent="0.2"/>
  <cols>
    <col min="1" max="1" width="42.140625" style="65" customWidth="1"/>
    <col min="2" max="2" width="6.140625" style="65" bestFit="1" customWidth="1"/>
    <col min="3" max="3" width="8.7109375" style="65" bestFit="1" customWidth="1"/>
    <col min="4" max="4" width="7.140625" style="65" bestFit="1" customWidth="1"/>
    <col min="5" max="5" width="42.5703125" style="65" customWidth="1"/>
    <col min="6" max="6" width="11.7109375" style="65" bestFit="1" customWidth="1"/>
    <col min="7" max="7" width="14.140625" style="65" customWidth="1"/>
    <col min="8" max="10" width="9.140625" style="65"/>
    <col min="11" max="11" width="20.42578125" style="65" customWidth="1"/>
    <col min="12" max="16384" width="9.140625" style="65"/>
  </cols>
  <sheetData>
    <row r="1" spans="1:7" x14ac:dyDescent="0.2">
      <c r="A1" s="158" t="s">
        <v>0</v>
      </c>
      <c r="B1" s="159"/>
      <c r="C1" s="159"/>
      <c r="D1" s="159"/>
      <c r="E1" s="159"/>
      <c r="F1" s="159"/>
      <c r="G1" s="160"/>
    </row>
    <row r="2" spans="1:7" x14ac:dyDescent="0.2">
      <c r="A2" s="161" t="s">
        <v>1</v>
      </c>
      <c r="B2" s="162"/>
      <c r="C2" s="162"/>
      <c r="D2" s="162"/>
      <c r="E2" s="162"/>
      <c r="F2" s="162"/>
      <c r="G2" s="163"/>
    </row>
    <row r="3" spans="1:7" ht="12" thickBot="1" x14ac:dyDescent="0.25">
      <c r="A3" s="155" t="s">
        <v>2</v>
      </c>
      <c r="B3" s="156"/>
      <c r="C3" s="156"/>
      <c r="D3" s="156"/>
      <c r="E3" s="156"/>
      <c r="F3" s="156"/>
      <c r="G3" s="157"/>
    </row>
    <row r="4" spans="1:7" x14ac:dyDescent="0.2">
      <c r="A4" s="72"/>
      <c r="B4" s="72"/>
      <c r="C4" s="72"/>
      <c r="D4" s="72"/>
      <c r="E4" s="72"/>
      <c r="F4" s="72"/>
      <c r="G4" s="72"/>
    </row>
    <row r="5" spans="1:7" x14ac:dyDescent="0.2">
      <c r="A5" s="12" t="s">
        <v>3</v>
      </c>
      <c r="B5" s="12" t="s">
        <v>4</v>
      </c>
      <c r="C5" s="12" t="s">
        <v>5</v>
      </c>
      <c r="D5" s="12" t="s">
        <v>6</v>
      </c>
      <c r="E5" s="12" t="s">
        <v>7</v>
      </c>
      <c r="F5" s="13" t="s">
        <v>8</v>
      </c>
      <c r="G5" s="12" t="s">
        <v>9</v>
      </c>
    </row>
    <row r="6" spans="1:7" x14ac:dyDescent="0.2">
      <c r="A6" s="43" t="s">
        <v>10</v>
      </c>
      <c r="B6" s="2"/>
      <c r="C6" s="3"/>
      <c r="D6" s="2"/>
      <c r="E6" s="16"/>
      <c r="F6" s="44">
        <v>0</v>
      </c>
      <c r="G6" s="44">
        <v>0</v>
      </c>
    </row>
    <row r="7" spans="1:7" x14ac:dyDescent="0.2">
      <c r="A7" s="43" t="s">
        <v>11</v>
      </c>
      <c r="B7" s="2"/>
      <c r="C7" s="3"/>
      <c r="D7" s="2"/>
      <c r="E7" s="1"/>
      <c r="F7" s="44">
        <v>0</v>
      </c>
      <c r="G7" s="44">
        <v>0</v>
      </c>
    </row>
    <row r="8" spans="1:7" x14ac:dyDescent="0.2">
      <c r="A8" s="10" t="s">
        <v>12</v>
      </c>
      <c r="B8" s="2">
        <v>15072</v>
      </c>
      <c r="C8" s="3">
        <v>40239</v>
      </c>
      <c r="D8" s="2">
        <v>8</v>
      </c>
      <c r="E8" s="10" t="s">
        <v>13</v>
      </c>
      <c r="F8" s="45">
        <v>325</v>
      </c>
      <c r="G8" s="45">
        <f>F8*D8</f>
        <v>2600</v>
      </c>
    </row>
    <row r="9" spans="1:7" x14ac:dyDescent="0.2">
      <c r="A9" s="10"/>
      <c r="B9" s="2"/>
      <c r="C9" s="3"/>
      <c r="D9" s="2">
        <v>4</v>
      </c>
      <c r="E9" s="10" t="s">
        <v>14</v>
      </c>
      <c r="F9" s="45">
        <v>559</v>
      </c>
      <c r="G9" s="45">
        <f>F9*D9</f>
        <v>2236</v>
      </c>
    </row>
    <row r="10" spans="1:7" x14ac:dyDescent="0.2">
      <c r="A10" s="10"/>
      <c r="B10" s="2"/>
      <c r="C10" s="3"/>
      <c r="D10" s="2">
        <v>4</v>
      </c>
      <c r="E10" s="10" t="s">
        <v>15</v>
      </c>
      <c r="F10" s="45">
        <v>699</v>
      </c>
      <c r="G10" s="45">
        <f>F10*D10</f>
        <v>2796</v>
      </c>
    </row>
    <row r="11" spans="1:7" x14ac:dyDescent="0.2">
      <c r="A11" s="6" t="s">
        <v>16</v>
      </c>
      <c r="B11" s="2"/>
      <c r="C11" s="3"/>
      <c r="D11" s="2"/>
      <c r="E11" s="10"/>
      <c r="F11" s="45"/>
      <c r="G11" s="64">
        <f>G8+G9+G10</f>
        <v>7632</v>
      </c>
    </row>
    <row r="12" spans="1:7" x14ac:dyDescent="0.2">
      <c r="A12" s="6" t="s">
        <v>17</v>
      </c>
      <c r="B12" s="2"/>
      <c r="C12" s="3"/>
      <c r="D12" s="2"/>
      <c r="E12" s="16"/>
      <c r="F12" s="44">
        <v>0</v>
      </c>
      <c r="G12" s="44">
        <v>0</v>
      </c>
    </row>
    <row r="13" spans="1:7" x14ac:dyDescent="0.2">
      <c r="A13" s="6" t="s">
        <v>18</v>
      </c>
      <c r="B13" s="2"/>
      <c r="C13" s="3"/>
      <c r="D13" s="2"/>
      <c r="E13" s="10"/>
      <c r="F13" s="44">
        <v>0</v>
      </c>
      <c r="G13" s="44">
        <v>0</v>
      </c>
    </row>
    <row r="14" spans="1:7" x14ac:dyDescent="0.2">
      <c r="A14" s="10" t="s">
        <v>19</v>
      </c>
      <c r="B14" s="2">
        <v>3126</v>
      </c>
      <c r="C14" s="3">
        <v>40350</v>
      </c>
      <c r="D14" s="2">
        <v>20.399999999999999</v>
      </c>
      <c r="E14" s="9" t="s">
        <v>20</v>
      </c>
      <c r="F14" s="45">
        <v>17.5</v>
      </c>
      <c r="G14" s="45">
        <f t="shared" ref="G14:G28" si="0">F14*D14</f>
        <v>357</v>
      </c>
    </row>
    <row r="15" spans="1:7" x14ac:dyDescent="0.2">
      <c r="A15" s="10"/>
      <c r="B15" s="2"/>
      <c r="C15" s="3"/>
      <c r="D15" s="2">
        <v>24.3</v>
      </c>
      <c r="E15" s="9" t="s">
        <v>21</v>
      </c>
      <c r="F15" s="45">
        <v>19.899999999999999</v>
      </c>
      <c r="G15" s="45">
        <f t="shared" si="0"/>
        <v>483.57</v>
      </c>
    </row>
    <row r="16" spans="1:7" x14ac:dyDescent="0.2">
      <c r="A16" s="10"/>
      <c r="B16" s="2"/>
      <c r="C16" s="3"/>
      <c r="D16" s="2">
        <v>13.76</v>
      </c>
      <c r="E16" s="9" t="s">
        <v>22</v>
      </c>
      <c r="F16" s="45">
        <v>27</v>
      </c>
      <c r="G16" s="45">
        <f t="shared" si="0"/>
        <v>371.52</v>
      </c>
    </row>
    <row r="17" spans="1:7" x14ac:dyDescent="0.2">
      <c r="A17" s="10"/>
      <c r="B17" s="2"/>
      <c r="C17" s="3"/>
      <c r="D17" s="2">
        <v>14</v>
      </c>
      <c r="E17" s="10" t="s">
        <v>23</v>
      </c>
      <c r="F17" s="45">
        <v>15.4</v>
      </c>
      <c r="G17" s="45">
        <f t="shared" si="0"/>
        <v>215.6</v>
      </c>
    </row>
    <row r="18" spans="1:7" x14ac:dyDescent="0.2">
      <c r="A18" s="10"/>
      <c r="B18" s="2"/>
      <c r="C18" s="3"/>
      <c r="D18" s="2">
        <v>10</v>
      </c>
      <c r="E18" s="9" t="s">
        <v>24</v>
      </c>
      <c r="F18" s="45">
        <v>16.5</v>
      </c>
      <c r="G18" s="45">
        <f t="shared" si="0"/>
        <v>165</v>
      </c>
    </row>
    <row r="19" spans="1:7" x14ac:dyDescent="0.2">
      <c r="A19" s="10"/>
      <c r="B19" s="2"/>
      <c r="C19" s="3"/>
      <c r="D19" s="2">
        <v>12</v>
      </c>
      <c r="E19" s="10" t="s">
        <v>25</v>
      </c>
      <c r="F19" s="45">
        <v>8.5</v>
      </c>
      <c r="G19" s="45">
        <f t="shared" si="0"/>
        <v>102</v>
      </c>
    </row>
    <row r="20" spans="1:7" x14ac:dyDescent="0.2">
      <c r="A20" s="10"/>
      <c r="B20" s="2"/>
      <c r="C20" s="3"/>
      <c r="D20" s="2">
        <v>144</v>
      </c>
      <c r="E20" s="10" t="s">
        <v>26</v>
      </c>
      <c r="F20" s="45">
        <v>1.9</v>
      </c>
      <c r="G20" s="45">
        <f t="shared" si="0"/>
        <v>273.59999999999997</v>
      </c>
    </row>
    <row r="21" spans="1:7" x14ac:dyDescent="0.2">
      <c r="A21" s="10"/>
      <c r="B21" s="2"/>
      <c r="C21" s="3"/>
      <c r="D21" s="2">
        <v>1</v>
      </c>
      <c r="E21" s="24" t="s">
        <v>27</v>
      </c>
      <c r="F21" s="45">
        <v>60</v>
      </c>
      <c r="G21" s="45">
        <f t="shared" si="0"/>
        <v>60</v>
      </c>
    </row>
    <row r="22" spans="1:7" x14ac:dyDescent="0.2">
      <c r="A22" s="10"/>
      <c r="B22" s="2"/>
      <c r="C22" s="3"/>
      <c r="D22" s="2">
        <v>32</v>
      </c>
      <c r="E22" s="9" t="s">
        <v>28</v>
      </c>
      <c r="F22" s="45">
        <v>54.5</v>
      </c>
      <c r="G22" s="45">
        <f t="shared" si="0"/>
        <v>1744</v>
      </c>
    </row>
    <row r="23" spans="1:7" x14ac:dyDescent="0.2">
      <c r="A23" s="10"/>
      <c r="B23" s="2"/>
      <c r="C23" s="3"/>
      <c r="D23" s="2">
        <v>1</v>
      </c>
      <c r="E23" s="9" t="s">
        <v>29</v>
      </c>
      <c r="F23" s="45">
        <v>1012</v>
      </c>
      <c r="G23" s="45">
        <f t="shared" si="0"/>
        <v>1012</v>
      </c>
    </row>
    <row r="24" spans="1:7" x14ac:dyDescent="0.2">
      <c r="A24" s="10"/>
      <c r="B24" s="2"/>
      <c r="C24" s="3"/>
      <c r="D24" s="2">
        <v>1</v>
      </c>
      <c r="E24" s="9" t="s">
        <v>30</v>
      </c>
      <c r="F24" s="45">
        <v>1385</v>
      </c>
      <c r="G24" s="45">
        <f t="shared" si="0"/>
        <v>1385</v>
      </c>
    </row>
    <row r="25" spans="1:7" x14ac:dyDescent="0.2">
      <c r="A25" s="10"/>
      <c r="B25" s="2"/>
      <c r="C25" s="3"/>
      <c r="D25" s="2">
        <v>10</v>
      </c>
      <c r="E25" s="9" t="s">
        <v>31</v>
      </c>
      <c r="F25" s="45">
        <v>54.5</v>
      </c>
      <c r="G25" s="45">
        <f t="shared" si="0"/>
        <v>545</v>
      </c>
    </row>
    <row r="26" spans="1:7" x14ac:dyDescent="0.2">
      <c r="A26" s="10"/>
      <c r="B26" s="2"/>
      <c r="C26" s="3"/>
      <c r="D26" s="2">
        <v>10</v>
      </c>
      <c r="E26" s="9" t="s">
        <v>32</v>
      </c>
      <c r="F26" s="45">
        <v>29.9</v>
      </c>
      <c r="G26" s="45">
        <f t="shared" si="0"/>
        <v>299</v>
      </c>
    </row>
    <row r="27" spans="1:7" x14ac:dyDescent="0.2">
      <c r="A27" s="10"/>
      <c r="B27" s="2"/>
      <c r="C27" s="3"/>
      <c r="D27" s="2">
        <v>1</v>
      </c>
      <c r="E27" s="9" t="s">
        <v>33</v>
      </c>
      <c r="F27" s="45">
        <v>225</v>
      </c>
      <c r="G27" s="45">
        <f t="shared" si="0"/>
        <v>225</v>
      </c>
    </row>
    <row r="28" spans="1:7" x14ac:dyDescent="0.2">
      <c r="A28" s="10"/>
      <c r="B28" s="2"/>
      <c r="C28" s="3"/>
      <c r="D28" s="2">
        <v>2</v>
      </c>
      <c r="E28" s="9" t="s">
        <v>34</v>
      </c>
      <c r="F28" s="45">
        <v>79</v>
      </c>
      <c r="G28" s="45">
        <f t="shared" si="0"/>
        <v>158</v>
      </c>
    </row>
    <row r="29" spans="1:7" x14ac:dyDescent="0.2">
      <c r="A29" s="6" t="s">
        <v>35</v>
      </c>
      <c r="B29" s="2"/>
      <c r="C29" s="3"/>
      <c r="D29" s="2"/>
      <c r="E29" s="9"/>
      <c r="F29" s="45"/>
      <c r="G29" s="74">
        <f>SUM(G14:G28)</f>
        <v>7396.29</v>
      </c>
    </row>
    <row r="30" spans="1:7" x14ac:dyDescent="0.2">
      <c r="A30" s="10" t="s">
        <v>36</v>
      </c>
      <c r="B30" s="2">
        <v>11639</v>
      </c>
      <c r="C30" s="3">
        <v>40360</v>
      </c>
      <c r="D30" s="2">
        <v>10</v>
      </c>
      <c r="E30" s="9" t="s">
        <v>37</v>
      </c>
      <c r="F30" s="45">
        <v>298</v>
      </c>
      <c r="G30" s="45">
        <f>F30*D30</f>
        <v>2980</v>
      </c>
    </row>
    <row r="31" spans="1:7" x14ac:dyDescent="0.2">
      <c r="A31" s="10"/>
      <c r="B31" s="2"/>
      <c r="C31" s="3"/>
      <c r="D31" s="2">
        <v>15</v>
      </c>
      <c r="E31" s="9" t="s">
        <v>38</v>
      </c>
      <c r="F31" s="45">
        <v>490</v>
      </c>
      <c r="G31" s="45">
        <f>F31*D31</f>
        <v>7350</v>
      </c>
    </row>
    <row r="32" spans="1:7" x14ac:dyDescent="0.2">
      <c r="A32" s="10"/>
      <c r="B32" s="2"/>
      <c r="C32" s="3"/>
      <c r="D32" s="2">
        <v>60</v>
      </c>
      <c r="E32" s="9" t="s">
        <v>39</v>
      </c>
      <c r="F32" s="45">
        <v>110</v>
      </c>
      <c r="G32" s="45">
        <f>F32*D32</f>
        <v>6600</v>
      </c>
    </row>
    <row r="33" spans="1:7" x14ac:dyDescent="0.2">
      <c r="A33" s="10" t="s">
        <v>36</v>
      </c>
      <c r="B33" s="2">
        <v>11705</v>
      </c>
      <c r="C33" s="3">
        <v>40381</v>
      </c>
      <c r="D33" s="2">
        <v>15</v>
      </c>
      <c r="E33" s="9" t="s">
        <v>40</v>
      </c>
      <c r="F33" s="45">
        <v>390</v>
      </c>
      <c r="G33" s="45">
        <f>F33*D33</f>
        <v>5850</v>
      </c>
    </row>
    <row r="34" spans="1:7" x14ac:dyDescent="0.2">
      <c r="A34" s="10"/>
      <c r="B34" s="2"/>
      <c r="C34" s="3"/>
      <c r="D34" s="2">
        <v>1</v>
      </c>
      <c r="E34" s="9" t="s">
        <v>41</v>
      </c>
      <c r="F34" s="45">
        <v>480</v>
      </c>
      <c r="G34" s="45">
        <f>F34*D34</f>
        <v>480</v>
      </c>
    </row>
    <row r="35" spans="1:7" x14ac:dyDescent="0.2">
      <c r="A35" s="6" t="s">
        <v>42</v>
      </c>
      <c r="B35" s="2"/>
      <c r="C35" s="3"/>
      <c r="D35" s="2"/>
      <c r="E35" s="9"/>
      <c r="F35" s="45"/>
      <c r="G35" s="74">
        <f>SUM(G30:G34)</f>
        <v>23260</v>
      </c>
    </row>
    <row r="36" spans="1:7" x14ac:dyDescent="0.2">
      <c r="A36" s="6"/>
      <c r="B36" s="2"/>
      <c r="C36" s="3"/>
      <c r="D36" s="2"/>
      <c r="E36" s="9"/>
      <c r="F36" s="45"/>
      <c r="G36" s="45"/>
    </row>
    <row r="37" spans="1:7" x14ac:dyDescent="0.2">
      <c r="A37" s="10" t="s">
        <v>43</v>
      </c>
      <c r="B37" s="2">
        <v>1352</v>
      </c>
      <c r="C37" s="3">
        <v>40395</v>
      </c>
      <c r="D37" s="2">
        <v>2</v>
      </c>
      <c r="E37" s="9" t="s">
        <v>44</v>
      </c>
      <c r="F37" s="45">
        <v>220</v>
      </c>
      <c r="G37" s="45">
        <f t="shared" ref="G37:G42" si="1">F37*D37</f>
        <v>440</v>
      </c>
    </row>
    <row r="38" spans="1:7" x14ac:dyDescent="0.2">
      <c r="A38" s="10"/>
      <c r="B38" s="2"/>
      <c r="C38" s="3"/>
      <c r="D38" s="2">
        <v>2</v>
      </c>
      <c r="E38" s="9" t="s">
        <v>45</v>
      </c>
      <c r="F38" s="45">
        <v>250</v>
      </c>
      <c r="G38" s="45">
        <f t="shared" si="1"/>
        <v>500</v>
      </c>
    </row>
    <row r="39" spans="1:7" x14ac:dyDescent="0.2">
      <c r="A39" s="10"/>
      <c r="B39" s="2"/>
      <c r="C39" s="3"/>
      <c r="D39" s="2">
        <v>2</v>
      </c>
      <c r="E39" s="9" t="s">
        <v>46</v>
      </c>
      <c r="F39" s="45">
        <v>199</v>
      </c>
      <c r="G39" s="45">
        <f t="shared" si="1"/>
        <v>398</v>
      </c>
    </row>
    <row r="40" spans="1:7" x14ac:dyDescent="0.2">
      <c r="A40" s="10"/>
      <c r="B40" s="2"/>
      <c r="C40" s="3"/>
      <c r="D40" s="2">
        <v>2</v>
      </c>
      <c r="E40" s="9" t="s">
        <v>47</v>
      </c>
      <c r="F40" s="45">
        <v>199</v>
      </c>
      <c r="G40" s="45">
        <f t="shared" si="1"/>
        <v>398</v>
      </c>
    </row>
    <row r="41" spans="1:7" x14ac:dyDescent="0.2">
      <c r="A41" s="10"/>
      <c r="B41" s="2"/>
      <c r="C41" s="3"/>
      <c r="D41" s="2">
        <v>2</v>
      </c>
      <c r="E41" s="9" t="s">
        <v>48</v>
      </c>
      <c r="F41" s="45">
        <v>199</v>
      </c>
      <c r="G41" s="45">
        <f t="shared" si="1"/>
        <v>398</v>
      </c>
    </row>
    <row r="42" spans="1:7" x14ac:dyDescent="0.2">
      <c r="A42" s="10"/>
      <c r="B42" s="2"/>
      <c r="C42" s="3"/>
      <c r="D42" s="2">
        <v>1</v>
      </c>
      <c r="E42" s="9" t="s">
        <v>49</v>
      </c>
      <c r="F42" s="45">
        <v>103.3</v>
      </c>
      <c r="G42" s="45">
        <f t="shared" si="1"/>
        <v>103.3</v>
      </c>
    </row>
    <row r="43" spans="1:7" x14ac:dyDescent="0.2">
      <c r="A43" s="10" t="s">
        <v>50</v>
      </c>
      <c r="B43" s="2">
        <v>104</v>
      </c>
      <c r="C43" s="3">
        <v>40410</v>
      </c>
      <c r="D43" s="2">
        <v>5</v>
      </c>
      <c r="E43" s="9" t="s">
        <v>51</v>
      </c>
      <c r="F43" s="45"/>
      <c r="G43" s="45"/>
    </row>
    <row r="44" spans="1:7" x14ac:dyDescent="0.2">
      <c r="A44" s="10"/>
      <c r="B44" s="2"/>
      <c r="C44" s="3"/>
      <c r="D44" s="2"/>
      <c r="E44" s="9" t="s">
        <v>52</v>
      </c>
      <c r="F44" s="45"/>
      <c r="G44" s="45"/>
    </row>
    <row r="45" spans="1:7" x14ac:dyDescent="0.2">
      <c r="A45" s="10"/>
      <c r="B45" s="2"/>
      <c r="C45" s="3"/>
      <c r="D45" s="2"/>
      <c r="E45" s="9" t="s">
        <v>53</v>
      </c>
      <c r="F45" s="45"/>
      <c r="G45" s="45"/>
    </row>
    <row r="46" spans="1:7" x14ac:dyDescent="0.2">
      <c r="A46" s="10"/>
      <c r="B46" s="2"/>
      <c r="C46" s="3"/>
      <c r="D46" s="2"/>
      <c r="E46" s="9" t="s">
        <v>54</v>
      </c>
      <c r="F46" s="45"/>
      <c r="G46" s="45"/>
    </row>
    <row r="47" spans="1:7" x14ac:dyDescent="0.2">
      <c r="A47" s="10"/>
      <c r="B47" s="2"/>
      <c r="C47" s="3"/>
      <c r="D47" s="2"/>
      <c r="E47" s="9" t="s">
        <v>55</v>
      </c>
      <c r="F47" s="45">
        <v>1590</v>
      </c>
      <c r="G47" s="45">
        <f>F47*D43</f>
        <v>7950</v>
      </c>
    </row>
    <row r="48" spans="1:7" x14ac:dyDescent="0.2">
      <c r="A48" s="8" t="s">
        <v>56</v>
      </c>
      <c r="B48" s="2"/>
      <c r="C48" s="3"/>
      <c r="D48" s="2"/>
      <c r="E48" s="9"/>
      <c r="F48" s="74"/>
      <c r="G48" s="74">
        <f>SUM(G37:G47)</f>
        <v>10187.299999999999</v>
      </c>
    </row>
    <row r="49" spans="1:7" x14ac:dyDescent="0.2">
      <c r="A49" s="10"/>
      <c r="B49" s="2"/>
      <c r="C49" s="3"/>
      <c r="D49" s="2"/>
      <c r="E49" s="9"/>
      <c r="F49" s="74"/>
      <c r="G49" s="74"/>
    </row>
    <row r="50" spans="1:7" x14ac:dyDescent="0.2">
      <c r="A50" s="11" t="s">
        <v>57</v>
      </c>
      <c r="B50" s="2">
        <v>30</v>
      </c>
      <c r="C50" s="3" t="s">
        <v>58</v>
      </c>
      <c r="D50" s="2">
        <v>3</v>
      </c>
      <c r="E50" s="9" t="s">
        <v>59</v>
      </c>
      <c r="F50" s="45">
        <v>415</v>
      </c>
      <c r="G50" s="45">
        <f t="shared" ref="G50:G56" si="2">F50*D50</f>
        <v>1245</v>
      </c>
    </row>
    <row r="51" spans="1:7" x14ac:dyDescent="0.2">
      <c r="A51" s="11"/>
      <c r="B51" s="2"/>
      <c r="C51" s="3"/>
      <c r="D51" s="2">
        <v>3</v>
      </c>
      <c r="E51" s="9" t="s">
        <v>60</v>
      </c>
      <c r="F51" s="45">
        <v>699</v>
      </c>
      <c r="G51" s="45">
        <f t="shared" si="2"/>
        <v>2097</v>
      </c>
    </row>
    <row r="52" spans="1:7" x14ac:dyDescent="0.2">
      <c r="A52" s="11"/>
      <c r="B52" s="2"/>
      <c r="C52" s="3"/>
      <c r="D52" s="2">
        <v>1</v>
      </c>
      <c r="E52" s="10" t="s">
        <v>61</v>
      </c>
      <c r="F52" s="46">
        <v>1998</v>
      </c>
      <c r="G52" s="45">
        <f t="shared" si="2"/>
        <v>1998</v>
      </c>
    </row>
    <row r="53" spans="1:7" x14ac:dyDescent="0.2">
      <c r="A53" s="10" t="s">
        <v>36</v>
      </c>
      <c r="B53" s="2">
        <v>11774</v>
      </c>
      <c r="C53" s="3">
        <v>40438</v>
      </c>
      <c r="D53" s="2">
        <v>25</v>
      </c>
      <c r="E53" s="10" t="s">
        <v>62</v>
      </c>
      <c r="F53" s="46">
        <v>230</v>
      </c>
      <c r="G53" s="45">
        <f t="shared" si="2"/>
        <v>5750</v>
      </c>
    </row>
    <row r="54" spans="1:7" x14ac:dyDescent="0.2">
      <c r="A54" s="10"/>
      <c r="B54" s="2"/>
      <c r="C54" s="3"/>
      <c r="D54" s="2">
        <v>15</v>
      </c>
      <c r="E54" s="10" t="s">
        <v>63</v>
      </c>
      <c r="F54" s="45">
        <v>255</v>
      </c>
      <c r="G54" s="45">
        <f t="shared" si="2"/>
        <v>3825</v>
      </c>
    </row>
    <row r="55" spans="1:7" x14ac:dyDescent="0.2">
      <c r="A55" s="10"/>
      <c r="B55" s="2"/>
      <c r="C55" s="3"/>
      <c r="D55" s="2">
        <v>15</v>
      </c>
      <c r="E55" s="10" t="s">
        <v>64</v>
      </c>
      <c r="F55" s="46">
        <v>80</v>
      </c>
      <c r="G55" s="45">
        <f t="shared" si="2"/>
        <v>1200</v>
      </c>
    </row>
    <row r="56" spans="1:7" x14ac:dyDescent="0.2">
      <c r="A56" s="10"/>
      <c r="B56" s="2"/>
      <c r="C56" s="3"/>
      <c r="D56" s="2">
        <v>6</v>
      </c>
      <c r="E56" s="10" t="s">
        <v>41</v>
      </c>
      <c r="F56" s="45">
        <v>480</v>
      </c>
      <c r="G56" s="45">
        <f t="shared" si="2"/>
        <v>2880</v>
      </c>
    </row>
    <row r="57" spans="1:7" x14ac:dyDescent="0.2">
      <c r="A57" s="8" t="s">
        <v>65</v>
      </c>
      <c r="B57" s="2"/>
      <c r="C57" s="2"/>
      <c r="D57" s="2"/>
      <c r="E57" s="10"/>
      <c r="F57" s="45"/>
      <c r="G57" s="74">
        <f>SUM(G50:G56)</f>
        <v>18995</v>
      </c>
    </row>
    <row r="58" spans="1:7" x14ac:dyDescent="0.2">
      <c r="A58" s="10"/>
      <c r="B58" s="2"/>
      <c r="C58" s="3"/>
      <c r="D58" s="2"/>
      <c r="E58" s="10"/>
      <c r="F58" s="45"/>
      <c r="G58" s="45"/>
    </row>
    <row r="59" spans="1:7" x14ac:dyDescent="0.2">
      <c r="A59" s="8" t="s">
        <v>66</v>
      </c>
      <c r="B59" s="2"/>
      <c r="C59" s="3"/>
      <c r="D59" s="2"/>
      <c r="E59" s="10"/>
      <c r="F59" s="74">
        <v>0</v>
      </c>
      <c r="G59" s="74">
        <v>0</v>
      </c>
    </row>
    <row r="60" spans="1:7" x14ac:dyDescent="0.2">
      <c r="A60" s="10"/>
      <c r="B60" s="2"/>
      <c r="C60" s="3"/>
      <c r="D60" s="2"/>
      <c r="E60" s="10"/>
      <c r="F60" s="45" t="s">
        <v>67</v>
      </c>
      <c r="G60" s="45"/>
    </row>
    <row r="61" spans="1:7" x14ac:dyDescent="0.2">
      <c r="A61" s="8" t="s">
        <v>68</v>
      </c>
      <c r="B61" s="2"/>
      <c r="C61" s="2"/>
      <c r="D61" s="2"/>
      <c r="E61" s="10"/>
      <c r="F61" s="74"/>
      <c r="G61" s="74"/>
    </row>
    <row r="62" spans="1:7" x14ac:dyDescent="0.2">
      <c r="A62" s="10" t="s">
        <v>36</v>
      </c>
      <c r="B62" s="2">
        <v>11875</v>
      </c>
      <c r="C62" s="3">
        <v>40505</v>
      </c>
      <c r="D62" s="2">
        <v>25</v>
      </c>
      <c r="E62" s="10" t="s">
        <v>69</v>
      </c>
      <c r="F62" s="45">
        <v>430</v>
      </c>
      <c r="G62" s="45">
        <f>D62*F62</f>
        <v>10750</v>
      </c>
    </row>
    <row r="63" spans="1:7" x14ac:dyDescent="0.2">
      <c r="A63" s="10"/>
      <c r="B63" s="2"/>
      <c r="C63" s="3"/>
      <c r="D63" s="2">
        <v>25</v>
      </c>
      <c r="E63" s="10" t="s">
        <v>70</v>
      </c>
      <c r="F63" s="45">
        <v>7225</v>
      </c>
      <c r="G63" s="45">
        <f>D63*F63</f>
        <v>180625</v>
      </c>
    </row>
    <row r="64" spans="1:7" x14ac:dyDescent="0.2">
      <c r="A64" s="10"/>
      <c r="B64" s="2"/>
      <c r="C64" s="3"/>
      <c r="D64" s="2">
        <v>15</v>
      </c>
      <c r="E64" s="10" t="s">
        <v>71</v>
      </c>
      <c r="F64" s="45">
        <v>252</v>
      </c>
      <c r="G64" s="45">
        <f>D64*F64</f>
        <v>3780</v>
      </c>
    </row>
    <row r="65" spans="1:7" x14ac:dyDescent="0.2">
      <c r="A65" s="8"/>
      <c r="B65" s="2"/>
      <c r="C65" s="2"/>
      <c r="D65" s="2"/>
      <c r="E65" s="10"/>
      <c r="F65" s="74"/>
      <c r="G65" s="74">
        <f>SUM(G62:G64)</f>
        <v>195155</v>
      </c>
    </row>
    <row r="66" spans="1:7" ht="15.75" x14ac:dyDescent="0.25">
      <c r="A66" s="75" t="s">
        <v>380</v>
      </c>
      <c r="B66" s="2"/>
      <c r="C66" s="2"/>
      <c r="D66" s="2"/>
      <c r="E66" s="126" t="s">
        <v>72</v>
      </c>
      <c r="F66" s="127"/>
      <c r="G66" s="128">
        <f>G65+G57+G48+G35+G29+G11</f>
        <v>262625.58999999997</v>
      </c>
    </row>
    <row r="67" spans="1:7" ht="12" thickBot="1" x14ac:dyDescent="0.25">
      <c r="A67" s="76"/>
      <c r="B67" s="76"/>
      <c r="C67" s="76"/>
      <c r="D67" s="76"/>
      <c r="E67" s="76"/>
      <c r="F67" s="76"/>
      <c r="G67" s="76"/>
    </row>
    <row r="68" spans="1:7" x14ac:dyDescent="0.2">
      <c r="A68" s="152" t="s">
        <v>0</v>
      </c>
      <c r="B68" s="153"/>
      <c r="C68" s="153"/>
      <c r="D68" s="153"/>
      <c r="E68" s="153"/>
      <c r="F68" s="153"/>
      <c r="G68" s="154"/>
    </row>
    <row r="69" spans="1:7" x14ac:dyDescent="0.2">
      <c r="A69" s="146" t="s">
        <v>74</v>
      </c>
      <c r="B69" s="147"/>
      <c r="C69" s="147"/>
      <c r="D69" s="147"/>
      <c r="E69" s="147"/>
      <c r="F69" s="147"/>
      <c r="G69" s="148"/>
    </row>
    <row r="70" spans="1:7" ht="12" thickBot="1" x14ac:dyDescent="0.25">
      <c r="A70" s="149" t="s">
        <v>2</v>
      </c>
      <c r="B70" s="150"/>
      <c r="C70" s="150"/>
      <c r="D70" s="150"/>
      <c r="E70" s="150"/>
      <c r="F70" s="150"/>
      <c r="G70" s="151"/>
    </row>
    <row r="71" spans="1:7" x14ac:dyDescent="0.2">
      <c r="A71" s="77"/>
      <c r="B71" s="77"/>
      <c r="C71" s="77"/>
      <c r="D71" s="77"/>
      <c r="E71" s="77"/>
      <c r="F71" s="77"/>
      <c r="G71" s="77"/>
    </row>
    <row r="72" spans="1:7" x14ac:dyDescent="0.2">
      <c r="A72" s="12" t="s">
        <v>3</v>
      </c>
      <c r="B72" s="12" t="s">
        <v>4</v>
      </c>
      <c r="C72" s="12" t="s">
        <v>5</v>
      </c>
      <c r="D72" s="12" t="s">
        <v>6</v>
      </c>
      <c r="E72" s="12" t="s">
        <v>7</v>
      </c>
      <c r="F72" s="13" t="s">
        <v>8</v>
      </c>
      <c r="G72" s="12" t="s">
        <v>9</v>
      </c>
    </row>
    <row r="73" spans="1:7" x14ac:dyDescent="0.2">
      <c r="A73" s="43" t="s">
        <v>10</v>
      </c>
      <c r="B73" s="2"/>
      <c r="C73" s="3"/>
      <c r="D73" s="2"/>
      <c r="E73" s="16"/>
      <c r="F73" s="13"/>
      <c r="G73" s="18">
        <v>0</v>
      </c>
    </row>
    <row r="74" spans="1:7" x14ac:dyDescent="0.2">
      <c r="A74" s="43" t="s">
        <v>11</v>
      </c>
      <c r="B74" s="2"/>
      <c r="C74" s="3"/>
      <c r="D74" s="2"/>
      <c r="E74" s="10"/>
      <c r="F74" s="13"/>
      <c r="G74" s="18">
        <v>0</v>
      </c>
    </row>
    <row r="75" spans="1:7" x14ac:dyDescent="0.2">
      <c r="A75" s="10" t="s">
        <v>75</v>
      </c>
      <c r="B75" s="2">
        <v>101</v>
      </c>
      <c r="C75" s="3">
        <v>40627</v>
      </c>
      <c r="D75" s="2">
        <v>5</v>
      </c>
      <c r="E75" s="10" t="s">
        <v>76</v>
      </c>
      <c r="F75" s="47">
        <v>129</v>
      </c>
      <c r="G75" s="23">
        <f>D75*F75</f>
        <v>645</v>
      </c>
    </row>
    <row r="76" spans="1:7" x14ac:dyDescent="0.2">
      <c r="A76" s="10"/>
      <c r="B76" s="2"/>
      <c r="C76" s="3"/>
      <c r="D76" s="2">
        <v>4</v>
      </c>
      <c r="E76" s="10" t="s">
        <v>77</v>
      </c>
      <c r="F76" s="11">
        <v>1490</v>
      </c>
      <c r="G76" s="23">
        <f>D76*F76</f>
        <v>5960</v>
      </c>
    </row>
    <row r="77" spans="1:7" x14ac:dyDescent="0.2">
      <c r="A77" s="6" t="s">
        <v>16</v>
      </c>
      <c r="B77" s="2"/>
      <c r="C77" s="2"/>
      <c r="D77" s="2"/>
      <c r="E77" s="10"/>
      <c r="F77" s="48"/>
      <c r="G77" s="21">
        <f>G75+G76</f>
        <v>6605</v>
      </c>
    </row>
    <row r="78" spans="1:7" x14ac:dyDescent="0.2">
      <c r="A78" s="10"/>
      <c r="B78" s="2"/>
      <c r="C78" s="2"/>
      <c r="D78" s="2"/>
      <c r="E78" s="10"/>
      <c r="F78" s="47"/>
      <c r="G78" s="21"/>
    </row>
    <row r="79" spans="1:7" x14ac:dyDescent="0.2">
      <c r="A79" s="10" t="s">
        <v>78</v>
      </c>
      <c r="B79" s="2">
        <v>140</v>
      </c>
      <c r="C79" s="3">
        <v>40644</v>
      </c>
      <c r="D79" s="2">
        <v>2</v>
      </c>
      <c r="E79" s="16" t="s">
        <v>79</v>
      </c>
      <c r="F79" s="4">
        <v>528</v>
      </c>
      <c r="G79" s="5">
        <f>D79*F79</f>
        <v>1056</v>
      </c>
    </row>
    <row r="80" spans="1:7" x14ac:dyDescent="0.2">
      <c r="A80" s="10" t="s">
        <v>78</v>
      </c>
      <c r="B80" s="2">
        <v>124</v>
      </c>
      <c r="C80" s="3">
        <v>40660</v>
      </c>
      <c r="D80" s="2">
        <v>1</v>
      </c>
      <c r="E80" s="16" t="s">
        <v>80</v>
      </c>
      <c r="F80" s="4">
        <v>799</v>
      </c>
      <c r="G80" s="5">
        <v>799</v>
      </c>
    </row>
    <row r="81" spans="1:7" x14ac:dyDescent="0.2">
      <c r="A81" s="6"/>
      <c r="B81" s="2"/>
      <c r="C81" s="3"/>
      <c r="D81" s="2">
        <v>1</v>
      </c>
      <c r="E81" s="16" t="s">
        <v>81</v>
      </c>
      <c r="F81" s="4">
        <v>1698</v>
      </c>
      <c r="G81" s="5">
        <v>1698</v>
      </c>
    </row>
    <row r="82" spans="1:7" x14ac:dyDescent="0.2">
      <c r="A82" s="6"/>
      <c r="B82" s="2"/>
      <c r="C82" s="3"/>
      <c r="D82" s="2">
        <v>1</v>
      </c>
      <c r="E82" s="16" t="s">
        <v>82</v>
      </c>
      <c r="F82" s="4">
        <v>899</v>
      </c>
      <c r="G82" s="5">
        <v>899</v>
      </c>
    </row>
    <row r="83" spans="1:7" x14ac:dyDescent="0.2">
      <c r="A83" s="6" t="s">
        <v>17</v>
      </c>
      <c r="B83" s="2"/>
      <c r="C83" s="3"/>
      <c r="D83" s="2"/>
      <c r="E83" s="16"/>
      <c r="F83" s="48"/>
      <c r="G83" s="18">
        <f>SUM(G79:G82)</f>
        <v>4452</v>
      </c>
    </row>
    <row r="84" spans="1:7" x14ac:dyDescent="0.2">
      <c r="A84" s="6"/>
      <c r="B84" s="2"/>
      <c r="C84" s="3"/>
      <c r="D84" s="2"/>
      <c r="E84" s="16"/>
      <c r="F84" s="48"/>
      <c r="G84" s="18"/>
    </row>
    <row r="85" spans="1:7" x14ac:dyDescent="0.2">
      <c r="A85" s="6"/>
      <c r="B85" s="2"/>
      <c r="C85" s="3"/>
      <c r="D85" s="2"/>
      <c r="E85" s="10"/>
      <c r="F85" s="49"/>
      <c r="G85" s="18"/>
    </row>
    <row r="86" spans="1:7" x14ac:dyDescent="0.2">
      <c r="A86" s="10" t="s">
        <v>83</v>
      </c>
      <c r="B86" s="2">
        <v>151</v>
      </c>
      <c r="C86" s="3">
        <v>40679</v>
      </c>
      <c r="D86" s="2">
        <v>1</v>
      </c>
      <c r="E86" s="24" t="s">
        <v>84</v>
      </c>
      <c r="F86" s="78">
        <v>483.1</v>
      </c>
      <c r="G86" s="21">
        <v>483.1</v>
      </c>
    </row>
    <row r="87" spans="1:7" x14ac:dyDescent="0.2">
      <c r="A87" s="6" t="s">
        <v>18</v>
      </c>
      <c r="B87" s="2"/>
      <c r="C87" s="3"/>
      <c r="D87" s="2"/>
      <c r="E87" s="24"/>
      <c r="F87" s="79"/>
      <c r="G87" s="21">
        <v>483.1</v>
      </c>
    </row>
    <row r="88" spans="1:7" x14ac:dyDescent="0.2">
      <c r="A88" s="10"/>
      <c r="B88" s="2"/>
      <c r="C88" s="3"/>
      <c r="D88" s="2"/>
      <c r="E88" s="9"/>
      <c r="F88" s="11"/>
      <c r="G88" s="23"/>
    </row>
    <row r="89" spans="1:7" x14ac:dyDescent="0.2">
      <c r="A89" s="10" t="s">
        <v>85</v>
      </c>
      <c r="B89" s="2">
        <v>127</v>
      </c>
      <c r="C89" s="3">
        <v>40702</v>
      </c>
      <c r="D89" s="2">
        <v>23</v>
      </c>
      <c r="E89" s="9" t="s">
        <v>86</v>
      </c>
      <c r="F89" s="11">
        <v>1708.16</v>
      </c>
      <c r="G89" s="23">
        <f t="shared" ref="G89:G104" si="3">D89*F89</f>
        <v>39287.68</v>
      </c>
    </row>
    <row r="90" spans="1:7" x14ac:dyDescent="0.2">
      <c r="A90" s="10"/>
      <c r="B90" s="2"/>
      <c r="C90" s="3"/>
      <c r="D90" s="2">
        <v>1</v>
      </c>
      <c r="E90" s="9" t="s">
        <v>87</v>
      </c>
      <c r="F90" s="11">
        <v>710</v>
      </c>
      <c r="G90" s="23">
        <v>710</v>
      </c>
    </row>
    <row r="91" spans="1:7" x14ac:dyDescent="0.2">
      <c r="A91" s="10"/>
      <c r="B91" s="2"/>
      <c r="C91" s="3"/>
      <c r="D91" s="2">
        <v>2</v>
      </c>
      <c r="E91" s="9" t="s">
        <v>88</v>
      </c>
      <c r="F91" s="11">
        <v>2155.75</v>
      </c>
      <c r="G91" s="23">
        <f t="shared" si="3"/>
        <v>4311.5</v>
      </c>
    </row>
    <row r="92" spans="1:7" x14ac:dyDescent="0.2">
      <c r="A92" s="10"/>
      <c r="B92" s="2"/>
      <c r="C92" s="3"/>
      <c r="D92" s="2">
        <v>2</v>
      </c>
      <c r="E92" s="10" t="s">
        <v>89</v>
      </c>
      <c r="F92" s="11">
        <v>447.59</v>
      </c>
      <c r="G92" s="23">
        <f t="shared" si="3"/>
        <v>895.18</v>
      </c>
    </row>
    <row r="93" spans="1:7" x14ac:dyDescent="0.2">
      <c r="A93" s="10"/>
      <c r="B93" s="2"/>
      <c r="C93" s="3"/>
      <c r="D93" s="2">
        <v>1</v>
      </c>
      <c r="E93" s="10" t="s">
        <v>90</v>
      </c>
      <c r="F93" s="11">
        <v>849.51</v>
      </c>
      <c r="G93" s="23">
        <f t="shared" si="3"/>
        <v>849.51</v>
      </c>
    </row>
    <row r="94" spans="1:7" x14ac:dyDescent="0.2">
      <c r="A94" s="10"/>
      <c r="B94" s="2"/>
      <c r="C94" s="3"/>
      <c r="D94" s="2">
        <v>4</v>
      </c>
      <c r="E94" s="24" t="s">
        <v>91</v>
      </c>
      <c r="F94" s="11">
        <v>2557.67</v>
      </c>
      <c r="G94" s="23">
        <f t="shared" si="3"/>
        <v>10230.68</v>
      </c>
    </row>
    <row r="95" spans="1:7" x14ac:dyDescent="0.2">
      <c r="A95" s="10"/>
      <c r="B95" s="2"/>
      <c r="C95" s="3"/>
      <c r="D95" s="2">
        <v>1</v>
      </c>
      <c r="E95" s="9" t="s">
        <v>92</v>
      </c>
      <c r="F95" s="11">
        <v>913.45</v>
      </c>
      <c r="G95" s="23">
        <f t="shared" si="3"/>
        <v>913.45</v>
      </c>
    </row>
    <row r="96" spans="1:7" x14ac:dyDescent="0.2">
      <c r="A96" s="10"/>
      <c r="B96" s="2"/>
      <c r="C96" s="3"/>
      <c r="D96" s="2">
        <v>1</v>
      </c>
      <c r="E96" s="9" t="s">
        <v>93</v>
      </c>
      <c r="F96" s="11">
        <v>31.06</v>
      </c>
      <c r="G96" s="23">
        <f t="shared" si="3"/>
        <v>31.06</v>
      </c>
    </row>
    <row r="97" spans="1:7" x14ac:dyDescent="0.2">
      <c r="A97" s="10"/>
      <c r="B97" s="2"/>
      <c r="C97" s="3"/>
      <c r="D97" s="2">
        <v>15</v>
      </c>
      <c r="E97" s="9" t="s">
        <v>94</v>
      </c>
      <c r="F97" s="11">
        <v>3.45</v>
      </c>
      <c r="G97" s="23">
        <f t="shared" si="3"/>
        <v>51.75</v>
      </c>
    </row>
    <row r="98" spans="1:7" x14ac:dyDescent="0.2">
      <c r="A98" s="10"/>
      <c r="B98" s="2"/>
      <c r="C98" s="3"/>
      <c r="D98" s="2">
        <v>4</v>
      </c>
      <c r="E98" s="9" t="s">
        <v>95</v>
      </c>
      <c r="F98" s="11">
        <v>82.21</v>
      </c>
      <c r="G98" s="23">
        <f t="shared" si="3"/>
        <v>328.84</v>
      </c>
    </row>
    <row r="99" spans="1:7" x14ac:dyDescent="0.2">
      <c r="A99" s="10"/>
      <c r="B99" s="2"/>
      <c r="C99" s="3"/>
      <c r="D99" s="2">
        <v>4</v>
      </c>
      <c r="E99" s="9" t="s">
        <v>96</v>
      </c>
      <c r="F99" s="11">
        <v>1021.24</v>
      </c>
      <c r="G99" s="23">
        <f t="shared" si="3"/>
        <v>4084.96</v>
      </c>
    </row>
    <row r="100" spans="1:7" x14ac:dyDescent="0.2">
      <c r="A100" s="10"/>
      <c r="B100" s="2"/>
      <c r="C100" s="3"/>
      <c r="D100" s="2">
        <v>1</v>
      </c>
      <c r="E100" s="9" t="s">
        <v>97</v>
      </c>
      <c r="F100" s="11">
        <v>2736.71</v>
      </c>
      <c r="G100" s="23">
        <f t="shared" si="3"/>
        <v>2736.71</v>
      </c>
    </row>
    <row r="101" spans="1:7" x14ac:dyDescent="0.2">
      <c r="A101" s="10"/>
      <c r="B101" s="2"/>
      <c r="C101" s="3"/>
      <c r="D101" s="2">
        <v>2</v>
      </c>
      <c r="E101" s="9" t="s">
        <v>98</v>
      </c>
      <c r="F101" s="11">
        <v>785.57</v>
      </c>
      <c r="G101" s="23">
        <f t="shared" si="3"/>
        <v>1571.14</v>
      </c>
    </row>
    <row r="102" spans="1:7" x14ac:dyDescent="0.2">
      <c r="A102" s="10"/>
      <c r="B102" s="2"/>
      <c r="C102" s="3"/>
      <c r="D102" s="2">
        <v>2</v>
      </c>
      <c r="E102" s="9" t="s">
        <v>99</v>
      </c>
      <c r="F102" s="11">
        <v>29</v>
      </c>
      <c r="G102" s="23">
        <f t="shared" si="3"/>
        <v>58</v>
      </c>
    </row>
    <row r="103" spans="1:7" x14ac:dyDescent="0.2">
      <c r="A103" s="10"/>
      <c r="B103" s="2"/>
      <c r="C103" s="3"/>
      <c r="D103" s="2">
        <v>15</v>
      </c>
      <c r="E103" s="9" t="s">
        <v>100</v>
      </c>
      <c r="F103" s="11">
        <v>5</v>
      </c>
      <c r="G103" s="23">
        <f t="shared" si="3"/>
        <v>75</v>
      </c>
    </row>
    <row r="104" spans="1:7" x14ac:dyDescent="0.2">
      <c r="A104" s="10"/>
      <c r="B104" s="2"/>
      <c r="C104" s="3"/>
      <c r="D104" s="2">
        <v>15</v>
      </c>
      <c r="E104" s="9" t="s">
        <v>101</v>
      </c>
      <c r="F104" s="11">
        <v>5</v>
      </c>
      <c r="G104" s="23">
        <f t="shared" si="3"/>
        <v>75</v>
      </c>
    </row>
    <row r="105" spans="1:7" x14ac:dyDescent="0.2">
      <c r="A105" s="10"/>
      <c r="B105" s="2"/>
      <c r="C105" s="3"/>
      <c r="D105" s="2"/>
      <c r="E105" s="9"/>
      <c r="F105" s="8"/>
      <c r="G105" s="21"/>
    </row>
    <row r="106" spans="1:7" x14ac:dyDescent="0.2">
      <c r="A106" s="10"/>
      <c r="B106" s="2"/>
      <c r="C106" s="3"/>
      <c r="D106" s="2"/>
      <c r="E106" s="9"/>
      <c r="F106" s="11"/>
      <c r="G106" s="23"/>
    </row>
    <row r="107" spans="1:7" x14ac:dyDescent="0.2">
      <c r="A107" s="10" t="s">
        <v>102</v>
      </c>
      <c r="B107" s="2">
        <v>164</v>
      </c>
      <c r="C107" s="3">
        <v>40714</v>
      </c>
      <c r="D107" s="2">
        <v>2</v>
      </c>
      <c r="E107" s="9" t="s">
        <v>103</v>
      </c>
      <c r="F107" s="11">
        <v>145</v>
      </c>
      <c r="G107" s="11">
        <f>D107*F107</f>
        <v>290</v>
      </c>
    </row>
    <row r="108" spans="1:7" x14ac:dyDescent="0.2">
      <c r="A108" s="10"/>
      <c r="B108" s="2"/>
      <c r="C108" s="3"/>
      <c r="D108" s="2">
        <v>1</v>
      </c>
      <c r="E108" s="9" t="s">
        <v>104</v>
      </c>
      <c r="F108" s="11">
        <v>799</v>
      </c>
      <c r="G108" s="11">
        <f>D108*F108</f>
        <v>799</v>
      </c>
    </row>
    <row r="109" spans="1:7" x14ac:dyDescent="0.2">
      <c r="A109" s="10"/>
      <c r="B109" s="2"/>
      <c r="C109" s="3"/>
      <c r="D109" s="2">
        <v>2</v>
      </c>
      <c r="E109" s="9" t="s">
        <v>105</v>
      </c>
      <c r="F109" s="11">
        <v>189</v>
      </c>
      <c r="G109" s="11">
        <f>D109*F109</f>
        <v>378</v>
      </c>
    </row>
    <row r="110" spans="1:7" x14ac:dyDescent="0.2">
      <c r="A110" s="10"/>
      <c r="B110" s="2"/>
      <c r="C110" s="3"/>
      <c r="D110" s="2">
        <v>1</v>
      </c>
      <c r="E110" s="9" t="s">
        <v>106</v>
      </c>
      <c r="F110" s="11">
        <v>528</v>
      </c>
      <c r="G110" s="11">
        <f>D110*F110</f>
        <v>528</v>
      </c>
    </row>
    <row r="111" spans="1:7" x14ac:dyDescent="0.2">
      <c r="A111" s="10"/>
      <c r="B111" s="2"/>
      <c r="C111" s="3"/>
      <c r="D111" s="2"/>
      <c r="E111" s="9"/>
      <c r="F111" s="11"/>
      <c r="G111" s="8"/>
    </row>
    <row r="112" spans="1:7" x14ac:dyDescent="0.2">
      <c r="A112" s="10"/>
      <c r="B112" s="2"/>
      <c r="C112" s="3"/>
      <c r="D112" s="2"/>
      <c r="E112" s="9"/>
      <c r="F112" s="11"/>
      <c r="G112" s="11"/>
    </row>
    <row r="113" spans="1:8" x14ac:dyDescent="0.2">
      <c r="A113" s="10" t="s">
        <v>107</v>
      </c>
      <c r="B113" s="2">
        <v>312</v>
      </c>
      <c r="C113" s="3">
        <v>40722</v>
      </c>
      <c r="D113" s="2">
        <v>3</v>
      </c>
      <c r="E113" s="9" t="s">
        <v>108</v>
      </c>
      <c r="F113" s="11">
        <v>1484</v>
      </c>
      <c r="G113" s="11">
        <f>D113*F113</f>
        <v>4452</v>
      </c>
    </row>
    <row r="114" spans="1:8" x14ac:dyDescent="0.2">
      <c r="A114" s="10"/>
      <c r="B114" s="2"/>
      <c r="C114" s="3"/>
      <c r="D114" s="2">
        <v>2</v>
      </c>
      <c r="E114" s="9" t="s">
        <v>109</v>
      </c>
      <c r="F114" s="11">
        <v>368</v>
      </c>
      <c r="G114" s="11">
        <f>D114*F114</f>
        <v>736</v>
      </c>
    </row>
    <row r="115" spans="1:8" x14ac:dyDescent="0.2">
      <c r="A115" s="10"/>
      <c r="B115" s="2"/>
      <c r="C115" s="3"/>
      <c r="D115" s="2"/>
      <c r="E115" s="9"/>
      <c r="F115" s="11"/>
      <c r="G115" s="8"/>
    </row>
    <row r="116" spans="1:8" x14ac:dyDescent="0.2">
      <c r="A116" s="6" t="s">
        <v>35</v>
      </c>
      <c r="B116" s="2"/>
      <c r="C116" s="3"/>
      <c r="D116" s="2"/>
      <c r="E116" s="9"/>
      <c r="F116" s="79"/>
      <c r="G116" s="8">
        <f>SUM(G89:G115)</f>
        <v>73393.459999999992</v>
      </c>
      <c r="H116" s="42"/>
    </row>
    <row r="117" spans="1:8" x14ac:dyDescent="0.2">
      <c r="A117" s="6"/>
      <c r="B117" s="2"/>
      <c r="C117" s="3"/>
      <c r="D117" s="2"/>
      <c r="E117" s="9"/>
      <c r="F117" s="79"/>
      <c r="G117" s="8"/>
    </row>
    <row r="118" spans="1:8" x14ac:dyDescent="0.2">
      <c r="A118" s="6" t="s">
        <v>42</v>
      </c>
      <c r="B118" s="2"/>
      <c r="C118" s="3"/>
      <c r="D118" s="2"/>
      <c r="E118" s="9"/>
      <c r="F118" s="11"/>
      <c r="G118" s="8">
        <v>0</v>
      </c>
    </row>
    <row r="119" spans="1:8" x14ac:dyDescent="0.2">
      <c r="A119" s="8" t="s">
        <v>56</v>
      </c>
      <c r="B119" s="2"/>
      <c r="C119" s="3"/>
      <c r="D119" s="2"/>
      <c r="E119" s="9"/>
      <c r="F119" s="11"/>
      <c r="G119" s="8">
        <v>0</v>
      </c>
    </row>
    <row r="120" spans="1:8" x14ac:dyDescent="0.2">
      <c r="A120" s="8" t="s">
        <v>65</v>
      </c>
      <c r="B120" s="2"/>
      <c r="C120" s="3"/>
      <c r="D120" s="2"/>
      <c r="E120" s="9"/>
      <c r="F120" s="11"/>
      <c r="G120" s="8">
        <v>0</v>
      </c>
    </row>
    <row r="121" spans="1:8" x14ac:dyDescent="0.2">
      <c r="A121" s="6" t="s">
        <v>66</v>
      </c>
      <c r="B121" s="2"/>
      <c r="C121" s="3"/>
      <c r="D121" s="2"/>
      <c r="E121" s="9"/>
      <c r="F121" s="11"/>
      <c r="G121" s="8">
        <v>0</v>
      </c>
    </row>
    <row r="122" spans="1:8" x14ac:dyDescent="0.2">
      <c r="A122" s="6"/>
      <c r="B122" s="2"/>
      <c r="C122" s="3"/>
      <c r="D122" s="2"/>
      <c r="E122" s="9"/>
      <c r="F122" s="11"/>
      <c r="G122" s="8"/>
    </row>
    <row r="123" spans="1:8" x14ac:dyDescent="0.2">
      <c r="A123" s="10" t="s">
        <v>110</v>
      </c>
      <c r="B123" s="2">
        <v>39</v>
      </c>
      <c r="C123" s="3">
        <v>40856</v>
      </c>
      <c r="D123" s="2">
        <v>10</v>
      </c>
      <c r="E123" s="9" t="s">
        <v>111</v>
      </c>
      <c r="F123" s="11">
        <v>2700</v>
      </c>
      <c r="G123" s="8">
        <v>2700</v>
      </c>
    </row>
    <row r="124" spans="1:8" x14ac:dyDescent="0.2">
      <c r="A124" s="10" t="s">
        <v>112</v>
      </c>
      <c r="B124" s="2">
        <v>19250</v>
      </c>
      <c r="C124" s="3">
        <v>40864</v>
      </c>
      <c r="D124" s="2">
        <v>1</v>
      </c>
      <c r="E124" s="9" t="s">
        <v>113</v>
      </c>
      <c r="F124" s="11">
        <v>20103</v>
      </c>
      <c r="G124" s="11">
        <v>20103</v>
      </c>
    </row>
    <row r="125" spans="1:8" x14ac:dyDescent="0.2">
      <c r="A125" s="10"/>
      <c r="B125" s="2"/>
      <c r="C125" s="3"/>
      <c r="D125" s="2">
        <v>1</v>
      </c>
      <c r="E125" s="9" t="s">
        <v>114</v>
      </c>
      <c r="F125" s="11">
        <v>2050</v>
      </c>
      <c r="G125" s="11">
        <v>2050</v>
      </c>
    </row>
    <row r="126" spans="1:8" x14ac:dyDescent="0.2">
      <c r="A126" s="10"/>
      <c r="B126" s="2"/>
      <c r="C126" s="3"/>
      <c r="D126" s="2">
        <v>2</v>
      </c>
      <c r="E126" s="9" t="s">
        <v>115</v>
      </c>
      <c r="F126" s="11">
        <v>147.5</v>
      </c>
      <c r="G126" s="11">
        <f>D126*F126</f>
        <v>295</v>
      </c>
    </row>
    <row r="127" spans="1:8" x14ac:dyDescent="0.2">
      <c r="A127" s="10"/>
      <c r="B127" s="2"/>
      <c r="C127" s="3"/>
      <c r="D127" s="2">
        <v>3</v>
      </c>
      <c r="E127" s="9" t="s">
        <v>116</v>
      </c>
      <c r="F127" s="11">
        <v>110</v>
      </c>
      <c r="G127" s="11">
        <f>D127*F127</f>
        <v>330</v>
      </c>
    </row>
    <row r="128" spans="1:8" x14ac:dyDescent="0.2">
      <c r="A128" s="10"/>
      <c r="B128" s="2"/>
      <c r="C128" s="3"/>
      <c r="D128" s="2">
        <v>5</v>
      </c>
      <c r="E128" s="9" t="s">
        <v>117</v>
      </c>
      <c r="F128" s="11">
        <v>550</v>
      </c>
      <c r="G128" s="11">
        <f>D128*F128</f>
        <v>2750</v>
      </c>
    </row>
    <row r="129" spans="1:7" x14ac:dyDescent="0.2">
      <c r="A129" s="10"/>
      <c r="B129" s="2"/>
      <c r="C129" s="3"/>
      <c r="D129" s="2"/>
      <c r="E129" s="9"/>
      <c r="F129" s="11"/>
      <c r="G129" s="8"/>
    </row>
    <row r="130" spans="1:7" x14ac:dyDescent="0.2">
      <c r="A130" s="8" t="s">
        <v>68</v>
      </c>
      <c r="B130" s="2"/>
      <c r="C130" s="3"/>
      <c r="D130" s="2"/>
      <c r="E130" s="9"/>
      <c r="F130" s="79"/>
      <c r="G130" s="8">
        <f>SUM(G123:G129)</f>
        <v>28228</v>
      </c>
    </row>
    <row r="131" spans="1:7" x14ac:dyDescent="0.2">
      <c r="A131" s="10"/>
      <c r="B131" s="2"/>
      <c r="C131" s="3"/>
      <c r="D131" s="2"/>
      <c r="E131" s="9"/>
      <c r="F131" s="11"/>
      <c r="G131" s="8"/>
    </row>
    <row r="132" spans="1:7" x14ac:dyDescent="0.2">
      <c r="A132" s="8"/>
      <c r="B132" s="2"/>
      <c r="C132" s="3"/>
      <c r="D132" s="2"/>
      <c r="E132" s="9"/>
      <c r="F132" s="8"/>
      <c r="G132" s="8"/>
    </row>
    <row r="133" spans="1:7" x14ac:dyDescent="0.2">
      <c r="A133" s="10" t="s">
        <v>112</v>
      </c>
      <c r="B133" s="2">
        <v>20449</v>
      </c>
      <c r="C133" s="3">
        <v>40898</v>
      </c>
      <c r="D133" s="2">
        <v>14</v>
      </c>
      <c r="E133" s="9" t="s">
        <v>118</v>
      </c>
      <c r="F133" s="11">
        <v>290</v>
      </c>
      <c r="G133" s="11">
        <f t="shared" ref="G133:G138" si="4">D133*F133</f>
        <v>4060</v>
      </c>
    </row>
    <row r="134" spans="1:7" x14ac:dyDescent="0.2">
      <c r="A134" s="11"/>
      <c r="B134" s="2"/>
      <c r="C134" s="3"/>
      <c r="D134" s="2">
        <v>1</v>
      </c>
      <c r="E134" s="9" t="s">
        <v>119</v>
      </c>
      <c r="F134" s="11">
        <v>16.5</v>
      </c>
      <c r="G134" s="11">
        <f t="shared" si="4"/>
        <v>16.5</v>
      </c>
    </row>
    <row r="135" spans="1:7" x14ac:dyDescent="0.2">
      <c r="A135" s="11"/>
      <c r="B135" s="2"/>
      <c r="C135" s="3"/>
      <c r="D135" s="2">
        <v>1</v>
      </c>
      <c r="E135" s="9" t="s">
        <v>120</v>
      </c>
      <c r="F135" s="11">
        <v>9.5</v>
      </c>
      <c r="G135" s="11">
        <f t="shared" si="4"/>
        <v>9.5</v>
      </c>
    </row>
    <row r="136" spans="1:7" x14ac:dyDescent="0.2">
      <c r="A136" s="11"/>
      <c r="B136" s="2"/>
      <c r="C136" s="3"/>
      <c r="D136" s="2">
        <v>1</v>
      </c>
      <c r="E136" s="10" t="s">
        <v>121</v>
      </c>
      <c r="F136" s="4">
        <v>1274</v>
      </c>
      <c r="G136" s="11">
        <f t="shared" si="4"/>
        <v>1274</v>
      </c>
    </row>
    <row r="137" spans="1:7" x14ac:dyDescent="0.2">
      <c r="A137" s="10"/>
      <c r="B137" s="2"/>
      <c r="C137" s="3"/>
      <c r="D137" s="2">
        <v>16</v>
      </c>
      <c r="E137" s="10" t="s">
        <v>96</v>
      </c>
      <c r="F137" s="4">
        <v>599.75</v>
      </c>
      <c r="G137" s="11">
        <f t="shared" si="4"/>
        <v>9596</v>
      </c>
    </row>
    <row r="138" spans="1:7" x14ac:dyDescent="0.2">
      <c r="A138" s="10"/>
      <c r="B138" s="2"/>
      <c r="C138" s="3"/>
      <c r="D138" s="2">
        <v>12</v>
      </c>
      <c r="E138" s="10" t="s">
        <v>122</v>
      </c>
      <c r="F138" s="11">
        <v>292.7</v>
      </c>
      <c r="G138" s="11">
        <f t="shared" si="4"/>
        <v>3512.3999999999996</v>
      </c>
    </row>
    <row r="139" spans="1:7" x14ac:dyDescent="0.2">
      <c r="A139" s="10"/>
      <c r="B139" s="2"/>
      <c r="C139" s="3"/>
      <c r="D139" s="2">
        <v>1</v>
      </c>
      <c r="E139" s="10" t="s">
        <v>123</v>
      </c>
      <c r="F139" s="4">
        <v>161.25</v>
      </c>
      <c r="G139" s="11">
        <v>161.25</v>
      </c>
    </row>
    <row r="140" spans="1:7" x14ac:dyDescent="0.2">
      <c r="A140" s="10"/>
      <c r="B140" s="2"/>
      <c r="C140" s="3"/>
      <c r="D140" s="2">
        <v>10</v>
      </c>
      <c r="E140" s="10" t="s">
        <v>124</v>
      </c>
      <c r="F140" s="11">
        <v>235</v>
      </c>
      <c r="G140" s="11">
        <f t="shared" ref="G140:G149" si="5">D140*F140</f>
        <v>2350</v>
      </c>
    </row>
    <row r="141" spans="1:7" x14ac:dyDescent="0.2">
      <c r="A141" s="8"/>
      <c r="B141" s="2"/>
      <c r="C141" s="2"/>
      <c r="D141" s="2">
        <v>30</v>
      </c>
      <c r="E141" s="10" t="s">
        <v>125</v>
      </c>
      <c r="F141" s="11">
        <v>70.5</v>
      </c>
      <c r="G141" s="11">
        <f t="shared" si="5"/>
        <v>2115</v>
      </c>
    </row>
    <row r="142" spans="1:7" x14ac:dyDescent="0.2">
      <c r="A142" s="10"/>
      <c r="B142" s="2"/>
      <c r="C142" s="3"/>
      <c r="D142" s="2">
        <v>26</v>
      </c>
      <c r="E142" s="10" t="s">
        <v>126</v>
      </c>
      <c r="F142" s="11">
        <v>453</v>
      </c>
      <c r="G142" s="11">
        <f t="shared" si="5"/>
        <v>11778</v>
      </c>
    </row>
    <row r="143" spans="1:7" x14ac:dyDescent="0.2">
      <c r="A143" s="8"/>
      <c r="B143" s="2"/>
      <c r="C143" s="3"/>
      <c r="D143" s="2">
        <v>42</v>
      </c>
      <c r="E143" s="10" t="s">
        <v>127</v>
      </c>
      <c r="F143" s="11">
        <v>19.11</v>
      </c>
      <c r="G143" s="11">
        <f t="shared" si="5"/>
        <v>802.62</v>
      </c>
    </row>
    <row r="144" spans="1:7" x14ac:dyDescent="0.2">
      <c r="A144" s="10"/>
      <c r="B144" s="2"/>
      <c r="C144" s="3"/>
      <c r="D144" s="2">
        <v>42</v>
      </c>
      <c r="E144" s="10" t="s">
        <v>128</v>
      </c>
      <c r="F144" s="11">
        <v>67</v>
      </c>
      <c r="G144" s="11">
        <f t="shared" si="5"/>
        <v>2814</v>
      </c>
    </row>
    <row r="145" spans="1:7" x14ac:dyDescent="0.2">
      <c r="A145" s="8"/>
      <c r="B145" s="2"/>
      <c r="C145" s="2"/>
      <c r="D145" s="2">
        <v>42</v>
      </c>
      <c r="E145" s="10" t="s">
        <v>129</v>
      </c>
      <c r="F145" s="11">
        <v>55</v>
      </c>
      <c r="G145" s="11">
        <f t="shared" si="5"/>
        <v>2310</v>
      </c>
    </row>
    <row r="146" spans="1:7" x14ac:dyDescent="0.2">
      <c r="A146" s="10"/>
      <c r="B146" s="2"/>
      <c r="C146" s="3"/>
      <c r="D146" s="2">
        <v>42</v>
      </c>
      <c r="E146" s="10" t="s">
        <v>130</v>
      </c>
      <c r="F146" s="11">
        <v>210.89</v>
      </c>
      <c r="G146" s="11">
        <f t="shared" si="5"/>
        <v>8857.3799999999992</v>
      </c>
    </row>
    <row r="147" spans="1:7" x14ac:dyDescent="0.2">
      <c r="A147" s="10"/>
      <c r="B147" s="2"/>
      <c r="C147" s="3"/>
      <c r="D147" s="2">
        <v>42</v>
      </c>
      <c r="E147" s="10" t="s">
        <v>131</v>
      </c>
      <c r="F147" s="11">
        <v>71</v>
      </c>
      <c r="G147" s="11">
        <f t="shared" si="5"/>
        <v>2982</v>
      </c>
    </row>
    <row r="148" spans="1:7" x14ac:dyDescent="0.2">
      <c r="A148" s="10"/>
      <c r="B148" s="2"/>
      <c r="C148" s="3"/>
      <c r="D148" s="2">
        <v>42</v>
      </c>
      <c r="E148" s="10" t="s">
        <v>132</v>
      </c>
      <c r="F148" s="11">
        <v>182</v>
      </c>
      <c r="G148" s="11">
        <f t="shared" si="5"/>
        <v>7644</v>
      </c>
    </row>
    <row r="149" spans="1:7" x14ac:dyDescent="0.2">
      <c r="A149" s="8"/>
      <c r="B149" s="2"/>
      <c r="C149" s="2"/>
      <c r="D149" s="2">
        <v>42</v>
      </c>
      <c r="E149" s="10" t="s">
        <v>133</v>
      </c>
      <c r="F149" s="11">
        <v>185</v>
      </c>
      <c r="G149" s="11">
        <f t="shared" si="5"/>
        <v>7770</v>
      </c>
    </row>
    <row r="150" spans="1:7" x14ac:dyDescent="0.2">
      <c r="A150" s="31"/>
      <c r="B150" s="32"/>
      <c r="C150" s="32"/>
      <c r="D150" s="32"/>
      <c r="E150" s="80"/>
      <c r="F150" s="33"/>
      <c r="G150" s="81"/>
    </row>
    <row r="151" spans="1:7" x14ac:dyDescent="0.2">
      <c r="A151" s="31"/>
      <c r="B151" s="32"/>
      <c r="C151" s="32"/>
      <c r="D151" s="32"/>
      <c r="E151" s="10"/>
      <c r="F151" s="11"/>
      <c r="G151" s="82"/>
    </row>
    <row r="152" spans="1:7" x14ac:dyDescent="0.2">
      <c r="A152" s="33" t="s">
        <v>134</v>
      </c>
      <c r="B152" s="32">
        <v>87</v>
      </c>
      <c r="C152" s="35">
        <v>40898</v>
      </c>
      <c r="D152" s="32">
        <v>25</v>
      </c>
      <c r="E152" s="10" t="s">
        <v>135</v>
      </c>
      <c r="F152" s="11">
        <v>640</v>
      </c>
      <c r="G152" s="83">
        <f>F152*D152</f>
        <v>16000</v>
      </c>
    </row>
    <row r="153" spans="1:7" x14ac:dyDescent="0.2">
      <c r="A153" s="31"/>
      <c r="B153" s="32"/>
      <c r="C153" s="32"/>
      <c r="D153" s="32">
        <v>2</v>
      </c>
      <c r="E153" s="10" t="s">
        <v>136</v>
      </c>
      <c r="F153" s="11">
        <v>3750</v>
      </c>
      <c r="G153" s="83">
        <f>D153*F153</f>
        <v>7500</v>
      </c>
    </row>
    <row r="154" spans="1:7" x14ac:dyDescent="0.2">
      <c r="A154" s="31"/>
      <c r="B154" s="32"/>
      <c r="C154" s="32"/>
      <c r="D154" s="32">
        <v>2</v>
      </c>
      <c r="E154" s="10" t="s">
        <v>137</v>
      </c>
      <c r="F154" s="11">
        <v>1390</v>
      </c>
      <c r="G154" s="83">
        <f>D154*F154</f>
        <v>2780</v>
      </c>
    </row>
    <row r="155" spans="1:7" x14ac:dyDescent="0.2">
      <c r="A155" s="31"/>
      <c r="B155" s="32"/>
      <c r="C155" s="32"/>
      <c r="D155" s="32">
        <v>1</v>
      </c>
      <c r="E155" s="10" t="s">
        <v>138</v>
      </c>
      <c r="F155" s="11">
        <v>890</v>
      </c>
      <c r="G155" s="83">
        <f>D155*F155</f>
        <v>890</v>
      </c>
    </row>
    <row r="156" spans="1:7" x14ac:dyDescent="0.2">
      <c r="A156" s="31"/>
      <c r="B156" s="32"/>
      <c r="C156" s="32"/>
      <c r="D156" s="32">
        <v>4</v>
      </c>
      <c r="E156" s="10" t="s">
        <v>139</v>
      </c>
      <c r="F156" s="11">
        <v>390</v>
      </c>
      <c r="G156" s="83">
        <f>D156*F156</f>
        <v>1560</v>
      </c>
    </row>
    <row r="157" spans="1:7" x14ac:dyDescent="0.2">
      <c r="A157" s="8"/>
      <c r="B157" s="2"/>
      <c r="C157" s="2"/>
      <c r="D157" s="2"/>
      <c r="E157" s="10"/>
      <c r="F157" s="11"/>
      <c r="G157" s="82"/>
    </row>
    <row r="158" spans="1:7" x14ac:dyDescent="0.2">
      <c r="A158" s="8" t="s">
        <v>72</v>
      </c>
      <c r="B158" s="2"/>
      <c r="C158" s="2"/>
      <c r="D158" s="2"/>
      <c r="E158" s="10"/>
      <c r="F158" s="79"/>
      <c r="G158" s="82">
        <f>SUM(G133:G157)</f>
        <v>96782.65</v>
      </c>
    </row>
    <row r="159" spans="1:7" x14ac:dyDescent="0.2">
      <c r="A159" s="8"/>
      <c r="B159" s="2"/>
      <c r="C159" s="2"/>
      <c r="D159" s="2"/>
      <c r="E159" s="10"/>
      <c r="F159" s="11"/>
      <c r="G159" s="82"/>
    </row>
    <row r="160" spans="1:7" ht="15.75" x14ac:dyDescent="0.25">
      <c r="A160" s="6"/>
      <c r="B160" s="2"/>
      <c r="C160" s="2"/>
      <c r="D160" s="2"/>
      <c r="E160" s="129" t="s">
        <v>73</v>
      </c>
      <c r="F160" s="130"/>
      <c r="G160" s="128">
        <f>G77+G83+G87+G116+G130+G158</f>
        <v>209944.21</v>
      </c>
    </row>
    <row r="161" spans="1:7" x14ac:dyDescent="0.2">
      <c r="A161" s="84"/>
      <c r="B161" s="39"/>
      <c r="C161" s="39"/>
      <c r="D161" s="39"/>
      <c r="E161" s="76"/>
      <c r="F161" s="85"/>
      <c r="G161" s="86"/>
    </row>
    <row r="162" spans="1:7" x14ac:dyDescent="0.2">
      <c r="A162" s="84"/>
      <c r="B162" s="39"/>
      <c r="C162" s="39"/>
      <c r="D162" s="39"/>
      <c r="E162" s="76"/>
      <c r="F162" s="85"/>
      <c r="G162" s="86"/>
    </row>
    <row r="163" spans="1:7" ht="12" thickBot="1" x14ac:dyDescent="0.25">
      <c r="A163" s="76"/>
      <c r="B163" s="76"/>
      <c r="C163" s="76"/>
      <c r="D163" s="76"/>
      <c r="E163" s="76"/>
      <c r="F163" s="76"/>
      <c r="G163" s="76"/>
    </row>
    <row r="164" spans="1:7" x14ac:dyDescent="0.2">
      <c r="A164" s="152" t="s">
        <v>0</v>
      </c>
      <c r="B164" s="153"/>
      <c r="C164" s="153"/>
      <c r="D164" s="153"/>
      <c r="E164" s="153"/>
      <c r="F164" s="153"/>
      <c r="G164" s="154"/>
    </row>
    <row r="165" spans="1:7" x14ac:dyDescent="0.2">
      <c r="A165" s="146" t="s">
        <v>140</v>
      </c>
      <c r="B165" s="147"/>
      <c r="C165" s="147"/>
      <c r="D165" s="147"/>
      <c r="E165" s="147"/>
      <c r="F165" s="147"/>
      <c r="G165" s="148"/>
    </row>
    <row r="166" spans="1:7" ht="12" thickBot="1" x14ac:dyDescent="0.25">
      <c r="A166" s="149" t="s">
        <v>2</v>
      </c>
      <c r="B166" s="150"/>
      <c r="C166" s="150"/>
      <c r="D166" s="150"/>
      <c r="E166" s="150"/>
      <c r="F166" s="150"/>
      <c r="G166" s="151"/>
    </row>
    <row r="167" spans="1:7" x14ac:dyDescent="0.2">
      <c r="A167" s="76"/>
      <c r="B167" s="39"/>
      <c r="C167" s="39"/>
      <c r="D167" s="39"/>
      <c r="E167" s="76"/>
      <c r="F167" s="85"/>
      <c r="G167" s="76"/>
    </row>
    <row r="168" spans="1:7" x14ac:dyDescent="0.2">
      <c r="A168" s="12" t="s">
        <v>3</v>
      </c>
      <c r="B168" s="14" t="s">
        <v>4</v>
      </c>
      <c r="C168" s="12" t="s">
        <v>5</v>
      </c>
      <c r="D168" s="12" t="s">
        <v>6</v>
      </c>
      <c r="E168" s="12" t="s">
        <v>7</v>
      </c>
      <c r="F168" s="15" t="s">
        <v>8</v>
      </c>
      <c r="G168" s="12" t="s">
        <v>9</v>
      </c>
    </row>
    <row r="169" spans="1:7" x14ac:dyDescent="0.2">
      <c r="A169" s="43" t="s">
        <v>141</v>
      </c>
      <c r="B169" s="2"/>
      <c r="C169" s="3"/>
      <c r="D169" s="2"/>
      <c r="E169" s="16"/>
      <c r="F169" s="17">
        <v>0</v>
      </c>
      <c r="G169" s="18">
        <v>0</v>
      </c>
    </row>
    <row r="170" spans="1:7" x14ac:dyDescent="0.2">
      <c r="A170" s="43"/>
      <c r="B170" s="2"/>
      <c r="C170" s="3"/>
      <c r="D170" s="2"/>
      <c r="E170" s="16"/>
      <c r="F170" s="17"/>
      <c r="G170" s="18"/>
    </row>
    <row r="171" spans="1:7" x14ac:dyDescent="0.2">
      <c r="A171" s="43" t="s">
        <v>142</v>
      </c>
      <c r="B171" s="2"/>
      <c r="C171" s="3"/>
      <c r="D171" s="2"/>
      <c r="E171" s="10"/>
      <c r="F171" s="17">
        <v>0</v>
      </c>
      <c r="G171" s="18">
        <v>0</v>
      </c>
    </row>
    <row r="172" spans="1:7" x14ac:dyDescent="0.2">
      <c r="A172" s="6" t="s">
        <v>16</v>
      </c>
      <c r="B172" s="2"/>
      <c r="C172" s="3"/>
      <c r="D172" s="2"/>
      <c r="E172" s="10"/>
      <c r="F172" s="17"/>
      <c r="G172" s="18">
        <f>G173+G174+G175+G176+G177+G178+G179+G180+G181+G182+G183+G186+G187+G188+G189+G190+G191</f>
        <v>180876.15000000002</v>
      </c>
    </row>
    <row r="173" spans="1:7" x14ac:dyDescent="0.2">
      <c r="A173" s="10" t="s">
        <v>143</v>
      </c>
      <c r="B173" s="2">
        <v>23643</v>
      </c>
      <c r="C173" s="3">
        <v>40987</v>
      </c>
      <c r="D173" s="2">
        <v>55</v>
      </c>
      <c r="E173" s="10" t="s">
        <v>144</v>
      </c>
      <c r="F173" s="19">
        <v>411.04</v>
      </c>
      <c r="G173" s="5">
        <f>D173*F173+1130.38</f>
        <v>23737.58</v>
      </c>
    </row>
    <row r="174" spans="1:7" x14ac:dyDescent="0.2">
      <c r="A174" s="10" t="s">
        <v>143</v>
      </c>
      <c r="B174" s="2">
        <v>23685</v>
      </c>
      <c r="C174" s="3">
        <v>40987</v>
      </c>
      <c r="D174" s="2">
        <v>1</v>
      </c>
      <c r="E174" s="10" t="s">
        <v>145</v>
      </c>
      <c r="F174" s="19">
        <v>742.86</v>
      </c>
      <c r="G174" s="5">
        <v>742.86</v>
      </c>
    </row>
    <row r="175" spans="1:7" x14ac:dyDescent="0.2">
      <c r="A175" s="10" t="s">
        <v>143</v>
      </c>
      <c r="B175" s="2">
        <v>23685</v>
      </c>
      <c r="C175" s="3">
        <v>40987</v>
      </c>
      <c r="D175" s="2">
        <v>5</v>
      </c>
      <c r="E175" s="10" t="s">
        <v>146</v>
      </c>
      <c r="F175" s="19">
        <v>657.14</v>
      </c>
      <c r="G175" s="5">
        <v>3285.71</v>
      </c>
    </row>
    <row r="176" spans="1:7" x14ac:dyDescent="0.2">
      <c r="A176" s="10" t="s">
        <v>143</v>
      </c>
      <c r="B176" s="2">
        <v>23685</v>
      </c>
      <c r="C176" s="3">
        <v>40987</v>
      </c>
      <c r="D176" s="2">
        <v>22</v>
      </c>
      <c r="E176" s="10" t="s">
        <v>147</v>
      </c>
      <c r="F176" s="19">
        <v>426.67</v>
      </c>
      <c r="G176" s="5">
        <v>9386.67</v>
      </c>
    </row>
    <row r="177" spans="1:7" x14ac:dyDescent="0.2">
      <c r="A177" s="10" t="s">
        <v>143</v>
      </c>
      <c r="B177" s="2">
        <v>23685</v>
      </c>
      <c r="C177" s="3">
        <v>40987</v>
      </c>
      <c r="D177" s="2">
        <v>45</v>
      </c>
      <c r="E177" s="10" t="s">
        <v>148</v>
      </c>
      <c r="F177" s="19">
        <v>619.04</v>
      </c>
      <c r="G177" s="5">
        <v>27857.14</v>
      </c>
    </row>
    <row r="178" spans="1:7" x14ac:dyDescent="0.2">
      <c r="A178" s="10" t="s">
        <v>143</v>
      </c>
      <c r="B178" s="2">
        <v>23685</v>
      </c>
      <c r="C178" s="3">
        <v>40987</v>
      </c>
      <c r="D178" s="2">
        <v>34</v>
      </c>
      <c r="E178" s="10" t="s">
        <v>149</v>
      </c>
      <c r="F178" s="19">
        <v>666.66</v>
      </c>
      <c r="G178" s="5">
        <v>22666.67</v>
      </c>
    </row>
    <row r="179" spans="1:7" x14ac:dyDescent="0.2">
      <c r="A179" s="10" t="s">
        <v>143</v>
      </c>
      <c r="B179" s="2">
        <v>23685</v>
      </c>
      <c r="C179" s="3">
        <v>40987</v>
      </c>
      <c r="D179" s="2">
        <v>14</v>
      </c>
      <c r="E179" s="10" t="s">
        <v>150</v>
      </c>
      <c r="F179" s="19">
        <v>304.76</v>
      </c>
      <c r="G179" s="5">
        <v>4266.67</v>
      </c>
    </row>
    <row r="180" spans="1:7" x14ac:dyDescent="0.2">
      <c r="A180" s="10" t="s">
        <v>143</v>
      </c>
      <c r="B180" s="2">
        <v>23685</v>
      </c>
      <c r="C180" s="3">
        <v>40987</v>
      </c>
      <c r="D180" s="2">
        <v>3</v>
      </c>
      <c r="E180" s="10" t="s">
        <v>151</v>
      </c>
      <c r="F180" s="19">
        <v>276.19</v>
      </c>
      <c r="G180" s="5">
        <f>D180*F180</f>
        <v>828.56999999999994</v>
      </c>
    </row>
    <row r="181" spans="1:7" x14ac:dyDescent="0.2">
      <c r="A181" s="10" t="s">
        <v>143</v>
      </c>
      <c r="B181" s="2">
        <v>23685</v>
      </c>
      <c r="C181" s="3">
        <v>40987</v>
      </c>
      <c r="D181" s="2">
        <v>3</v>
      </c>
      <c r="E181" s="10" t="s">
        <v>152</v>
      </c>
      <c r="F181" s="19">
        <v>495.23</v>
      </c>
      <c r="G181" s="5">
        <v>1485.71</v>
      </c>
    </row>
    <row r="182" spans="1:7" x14ac:dyDescent="0.2">
      <c r="A182" s="10" t="s">
        <v>143</v>
      </c>
      <c r="B182" s="2">
        <v>23685</v>
      </c>
      <c r="C182" s="3">
        <v>40987</v>
      </c>
      <c r="D182" s="2">
        <v>12</v>
      </c>
      <c r="E182" s="10" t="s">
        <v>153</v>
      </c>
      <c r="F182" s="19">
        <v>1061.9000000000001</v>
      </c>
      <c r="G182" s="5">
        <v>12742.86</v>
      </c>
    </row>
    <row r="183" spans="1:7" x14ac:dyDescent="0.2">
      <c r="A183" s="10" t="s">
        <v>143</v>
      </c>
      <c r="B183" s="2">
        <v>23685</v>
      </c>
      <c r="C183" s="3">
        <v>40987</v>
      </c>
      <c r="D183" s="2">
        <v>33</v>
      </c>
      <c r="E183" s="10" t="s">
        <v>144</v>
      </c>
      <c r="F183" s="19">
        <v>657.14</v>
      </c>
      <c r="G183" s="5">
        <v>21685.71</v>
      </c>
    </row>
    <row r="184" spans="1:7" x14ac:dyDescent="0.2">
      <c r="A184" s="10"/>
      <c r="B184" s="2"/>
      <c r="C184" s="3"/>
      <c r="D184" s="2"/>
      <c r="E184" s="6"/>
      <c r="F184" s="17"/>
      <c r="G184" s="18"/>
    </row>
    <row r="185" spans="1:7" x14ac:dyDescent="0.2">
      <c r="A185" s="10"/>
      <c r="B185" s="2"/>
      <c r="C185" s="3"/>
      <c r="D185" s="2"/>
      <c r="E185" s="10"/>
      <c r="F185" s="17"/>
      <c r="G185" s="18"/>
    </row>
    <row r="186" spans="1:7" x14ac:dyDescent="0.2">
      <c r="A186" s="10" t="s">
        <v>154</v>
      </c>
      <c r="B186" s="2">
        <v>812</v>
      </c>
      <c r="C186" s="3">
        <v>40987</v>
      </c>
      <c r="D186" s="2">
        <v>8</v>
      </c>
      <c r="E186" s="10" t="s">
        <v>155</v>
      </c>
      <c r="F186" s="19">
        <v>1090</v>
      </c>
      <c r="G186" s="5">
        <v>8720</v>
      </c>
    </row>
    <row r="187" spans="1:7" x14ac:dyDescent="0.2">
      <c r="A187" s="10" t="s">
        <v>154</v>
      </c>
      <c r="B187" s="2">
        <v>812</v>
      </c>
      <c r="C187" s="3">
        <v>40987</v>
      </c>
      <c r="D187" s="2">
        <v>5</v>
      </c>
      <c r="E187" s="10" t="s">
        <v>156</v>
      </c>
      <c r="F187" s="19">
        <v>690</v>
      </c>
      <c r="G187" s="5">
        <v>3450</v>
      </c>
    </row>
    <row r="188" spans="1:7" x14ac:dyDescent="0.2">
      <c r="A188" s="10" t="s">
        <v>154</v>
      </c>
      <c r="B188" s="2">
        <v>812</v>
      </c>
      <c r="C188" s="3">
        <v>40987</v>
      </c>
      <c r="D188" s="2">
        <v>6</v>
      </c>
      <c r="E188" s="10" t="s">
        <v>157</v>
      </c>
      <c r="F188" s="19">
        <v>570</v>
      </c>
      <c r="G188" s="5">
        <v>3420</v>
      </c>
    </row>
    <row r="189" spans="1:7" x14ac:dyDescent="0.2">
      <c r="A189" s="10" t="s">
        <v>154</v>
      </c>
      <c r="B189" s="2">
        <v>812</v>
      </c>
      <c r="C189" s="3">
        <v>40987</v>
      </c>
      <c r="D189" s="2">
        <v>5</v>
      </c>
      <c r="E189" s="10" t="s">
        <v>158</v>
      </c>
      <c r="F189" s="19">
        <v>2500</v>
      </c>
      <c r="G189" s="5">
        <v>12500</v>
      </c>
    </row>
    <row r="190" spans="1:7" x14ac:dyDescent="0.2">
      <c r="A190" s="10" t="s">
        <v>154</v>
      </c>
      <c r="B190" s="2">
        <v>812</v>
      </c>
      <c r="C190" s="3">
        <v>40987</v>
      </c>
      <c r="D190" s="2">
        <v>7</v>
      </c>
      <c r="E190" s="10" t="s">
        <v>159</v>
      </c>
      <c r="F190" s="19">
        <v>2300</v>
      </c>
      <c r="G190" s="5">
        <v>16100</v>
      </c>
    </row>
    <row r="191" spans="1:7" x14ac:dyDescent="0.2">
      <c r="A191" s="10" t="s">
        <v>154</v>
      </c>
      <c r="B191" s="2">
        <v>812</v>
      </c>
      <c r="C191" s="3">
        <v>40987</v>
      </c>
      <c r="D191" s="2">
        <v>5</v>
      </c>
      <c r="E191" s="10" t="s">
        <v>160</v>
      </c>
      <c r="F191" s="19">
        <v>1600</v>
      </c>
      <c r="G191" s="5">
        <v>8000</v>
      </c>
    </row>
    <row r="192" spans="1:7" x14ac:dyDescent="0.2">
      <c r="A192" s="10"/>
      <c r="B192" s="2"/>
      <c r="C192" s="3"/>
      <c r="D192" s="2"/>
      <c r="E192" s="10"/>
      <c r="F192" s="17"/>
      <c r="G192" s="18"/>
    </row>
    <row r="193" spans="1:7" x14ac:dyDescent="0.2">
      <c r="A193" s="6" t="s">
        <v>17</v>
      </c>
      <c r="B193" s="2"/>
      <c r="C193" s="3"/>
      <c r="D193" s="2"/>
      <c r="E193" s="10"/>
      <c r="F193" s="20"/>
      <c r="G193" s="21"/>
    </row>
    <row r="194" spans="1:7" x14ac:dyDescent="0.2">
      <c r="A194" s="6" t="s">
        <v>18</v>
      </c>
      <c r="B194" s="2"/>
      <c r="C194" s="3"/>
      <c r="D194" s="2"/>
      <c r="E194" s="16"/>
      <c r="F194" s="17"/>
      <c r="G194" s="18">
        <f>G195+G197+G198+G199+G200+G201+G202+G203</f>
        <v>34137.840000000004</v>
      </c>
    </row>
    <row r="195" spans="1:7" x14ac:dyDescent="0.2">
      <c r="A195" s="10" t="s">
        <v>161</v>
      </c>
      <c r="B195" s="2">
        <v>23996</v>
      </c>
      <c r="C195" s="3">
        <v>41037</v>
      </c>
      <c r="D195" s="2">
        <v>1</v>
      </c>
      <c r="E195" s="10" t="s">
        <v>162</v>
      </c>
      <c r="F195" s="20">
        <v>161.25</v>
      </c>
      <c r="G195" s="21">
        <v>161.25</v>
      </c>
    </row>
    <row r="196" spans="1:7" x14ac:dyDescent="0.2">
      <c r="A196" s="10" t="s">
        <v>161</v>
      </c>
      <c r="B196" s="2">
        <v>23996</v>
      </c>
      <c r="C196" s="3">
        <v>41037</v>
      </c>
      <c r="D196" s="76"/>
      <c r="E196" s="76"/>
      <c r="F196" s="76"/>
      <c r="G196" s="10"/>
    </row>
    <row r="197" spans="1:7" x14ac:dyDescent="0.2">
      <c r="A197" s="76" t="s">
        <v>161</v>
      </c>
      <c r="B197" s="2">
        <v>24632</v>
      </c>
      <c r="C197" s="3">
        <v>41033</v>
      </c>
      <c r="D197" s="2">
        <v>16</v>
      </c>
      <c r="E197" s="10" t="s">
        <v>163</v>
      </c>
      <c r="F197" s="22">
        <v>788.09</v>
      </c>
      <c r="G197" s="23">
        <v>12609.44</v>
      </c>
    </row>
    <row r="198" spans="1:7" x14ac:dyDescent="0.2">
      <c r="A198" s="76" t="s">
        <v>161</v>
      </c>
      <c r="B198" s="2">
        <v>24632</v>
      </c>
      <c r="C198" s="3">
        <v>41033</v>
      </c>
      <c r="D198" s="2">
        <v>8</v>
      </c>
      <c r="E198" s="10" t="s">
        <v>163</v>
      </c>
      <c r="F198" s="22">
        <v>790</v>
      </c>
      <c r="G198" s="23">
        <v>6320</v>
      </c>
    </row>
    <row r="199" spans="1:7" x14ac:dyDescent="0.2">
      <c r="A199" s="76" t="s">
        <v>161</v>
      </c>
      <c r="B199" s="2">
        <v>24632</v>
      </c>
      <c r="C199" s="3">
        <v>41033</v>
      </c>
      <c r="D199" s="2">
        <v>24</v>
      </c>
      <c r="E199" s="16" t="s">
        <v>164</v>
      </c>
      <c r="F199" s="19">
        <v>453</v>
      </c>
      <c r="G199" s="5">
        <v>10872</v>
      </c>
    </row>
    <row r="200" spans="1:7" x14ac:dyDescent="0.2">
      <c r="A200" s="76" t="s">
        <v>161</v>
      </c>
      <c r="B200" s="2">
        <v>24632</v>
      </c>
      <c r="C200" s="3">
        <v>41033</v>
      </c>
      <c r="D200" s="2">
        <v>1</v>
      </c>
      <c r="E200" s="16" t="s">
        <v>165</v>
      </c>
      <c r="F200" s="19">
        <v>290</v>
      </c>
      <c r="G200" s="5">
        <v>290</v>
      </c>
    </row>
    <row r="201" spans="1:7" x14ac:dyDescent="0.2">
      <c r="A201" s="76" t="s">
        <v>161</v>
      </c>
      <c r="B201" s="2">
        <v>24632</v>
      </c>
      <c r="C201" s="3">
        <v>41033</v>
      </c>
      <c r="D201" s="2">
        <v>20</v>
      </c>
      <c r="E201" s="16" t="s">
        <v>166</v>
      </c>
      <c r="F201" s="19">
        <v>70.5</v>
      </c>
      <c r="G201" s="5">
        <v>1410</v>
      </c>
    </row>
    <row r="202" spans="1:7" x14ac:dyDescent="0.2">
      <c r="A202" s="76" t="s">
        <v>161</v>
      </c>
      <c r="B202" s="2">
        <v>24632</v>
      </c>
      <c r="C202" s="3">
        <v>41033</v>
      </c>
      <c r="D202" s="2">
        <v>5</v>
      </c>
      <c r="E202" s="16" t="s">
        <v>124</v>
      </c>
      <c r="F202" s="19">
        <v>235</v>
      </c>
      <c r="G202" s="5">
        <v>1175</v>
      </c>
    </row>
    <row r="203" spans="1:7" x14ac:dyDescent="0.2">
      <c r="A203" s="76" t="s">
        <v>161</v>
      </c>
      <c r="B203" s="2">
        <v>24632</v>
      </c>
      <c r="C203" s="3">
        <v>41033</v>
      </c>
      <c r="D203" s="2">
        <v>1</v>
      </c>
      <c r="E203" s="16" t="s">
        <v>167</v>
      </c>
      <c r="F203" s="19">
        <v>1300.1500000000001</v>
      </c>
      <c r="G203" s="5">
        <v>1300.1500000000001</v>
      </c>
    </row>
    <row r="204" spans="1:7" x14ac:dyDescent="0.2">
      <c r="A204" s="6" t="s">
        <v>35</v>
      </c>
      <c r="B204" s="2"/>
      <c r="C204" s="3"/>
      <c r="D204" s="2"/>
      <c r="E204" s="16"/>
      <c r="F204" s="17">
        <v>0</v>
      </c>
      <c r="G204" s="18">
        <v>0</v>
      </c>
    </row>
    <row r="205" spans="1:7" x14ac:dyDescent="0.2">
      <c r="A205" s="6" t="s">
        <v>42</v>
      </c>
      <c r="B205" s="2"/>
      <c r="C205" s="3"/>
      <c r="D205" s="2"/>
      <c r="E205" s="10"/>
      <c r="F205" s="87"/>
      <c r="G205" s="21">
        <f>G206+G207+G208+G209+G210+G211</f>
        <v>7608</v>
      </c>
    </row>
    <row r="206" spans="1:7" x14ac:dyDescent="0.2">
      <c r="A206" s="10" t="s">
        <v>168</v>
      </c>
      <c r="B206" s="2">
        <v>342112</v>
      </c>
      <c r="C206" s="3">
        <v>41109</v>
      </c>
      <c r="D206" s="2">
        <v>3</v>
      </c>
      <c r="E206" s="24" t="s">
        <v>169</v>
      </c>
      <c r="F206" s="87">
        <v>634</v>
      </c>
      <c r="G206" s="23">
        <f>D206*F206</f>
        <v>1902</v>
      </c>
    </row>
    <row r="207" spans="1:7" x14ac:dyDescent="0.2">
      <c r="A207" s="10" t="s">
        <v>168</v>
      </c>
      <c r="B207" s="2">
        <v>342112</v>
      </c>
      <c r="C207" s="3">
        <v>41109</v>
      </c>
      <c r="D207" s="2">
        <v>1</v>
      </c>
      <c r="E207" s="9" t="s">
        <v>170</v>
      </c>
      <c r="F207" s="87">
        <v>634</v>
      </c>
      <c r="G207" s="23">
        <v>634</v>
      </c>
    </row>
    <row r="208" spans="1:7" x14ac:dyDescent="0.2">
      <c r="A208" s="10" t="s">
        <v>168</v>
      </c>
      <c r="B208" s="2">
        <v>342112</v>
      </c>
      <c r="C208" s="3">
        <v>41109</v>
      </c>
      <c r="D208" s="2">
        <v>3</v>
      </c>
      <c r="E208" s="9" t="s">
        <v>171</v>
      </c>
      <c r="F208" s="87">
        <v>634</v>
      </c>
      <c r="G208" s="23">
        <v>1902</v>
      </c>
    </row>
    <row r="209" spans="1:7" x14ac:dyDescent="0.2">
      <c r="A209" s="10" t="s">
        <v>168</v>
      </c>
      <c r="B209" s="2">
        <v>342112</v>
      </c>
      <c r="C209" s="3">
        <v>41109</v>
      </c>
      <c r="D209" s="2">
        <v>1</v>
      </c>
      <c r="E209" s="9" t="s">
        <v>172</v>
      </c>
      <c r="F209" s="87">
        <v>634</v>
      </c>
      <c r="G209" s="23">
        <v>634</v>
      </c>
    </row>
    <row r="210" spans="1:7" x14ac:dyDescent="0.2">
      <c r="A210" s="10" t="s">
        <v>168</v>
      </c>
      <c r="B210" s="2">
        <v>342112</v>
      </c>
      <c r="C210" s="3">
        <v>41109</v>
      </c>
      <c r="D210" s="2">
        <v>1</v>
      </c>
      <c r="E210" s="10" t="s">
        <v>173</v>
      </c>
      <c r="F210" s="22">
        <v>634</v>
      </c>
      <c r="G210" s="23">
        <v>634</v>
      </c>
    </row>
    <row r="211" spans="1:7" x14ac:dyDescent="0.2">
      <c r="A211" s="10" t="s">
        <v>168</v>
      </c>
      <c r="B211" s="2">
        <v>342112</v>
      </c>
      <c r="C211" s="3">
        <v>41109</v>
      </c>
      <c r="D211" s="2">
        <v>3</v>
      </c>
      <c r="E211" s="9" t="s">
        <v>174</v>
      </c>
      <c r="F211" s="87">
        <v>634</v>
      </c>
      <c r="G211" s="23">
        <v>1902</v>
      </c>
    </row>
    <row r="212" spans="1:7" x14ac:dyDescent="0.2">
      <c r="A212" s="8" t="s">
        <v>56</v>
      </c>
      <c r="B212" s="2"/>
      <c r="C212" s="3"/>
      <c r="D212" s="2"/>
      <c r="E212" s="9"/>
      <c r="F212" s="88">
        <v>6175</v>
      </c>
      <c r="G212" s="21">
        <v>6175</v>
      </c>
    </row>
    <row r="213" spans="1:7" x14ac:dyDescent="0.2">
      <c r="A213" s="10" t="s">
        <v>175</v>
      </c>
      <c r="B213" s="2">
        <v>289</v>
      </c>
      <c r="C213" s="3">
        <v>41135</v>
      </c>
      <c r="D213" s="2">
        <v>1</v>
      </c>
      <c r="E213" s="24" t="s">
        <v>176</v>
      </c>
      <c r="F213" s="87">
        <v>6175</v>
      </c>
      <c r="G213" s="23">
        <v>6175</v>
      </c>
    </row>
    <row r="214" spans="1:7" x14ac:dyDescent="0.2">
      <c r="A214" s="10"/>
      <c r="B214" s="2"/>
      <c r="C214" s="3"/>
      <c r="D214" s="2"/>
      <c r="E214" s="9" t="s">
        <v>177</v>
      </c>
      <c r="F214" s="87"/>
      <c r="G214" s="23"/>
    </row>
    <row r="215" spans="1:7" x14ac:dyDescent="0.2">
      <c r="A215" s="10"/>
      <c r="B215" s="2"/>
      <c r="C215" s="3"/>
      <c r="D215" s="2"/>
      <c r="E215" s="9" t="s">
        <v>178</v>
      </c>
      <c r="F215" s="87"/>
      <c r="G215" s="23"/>
    </row>
    <row r="216" spans="1:7" x14ac:dyDescent="0.2">
      <c r="A216" s="10"/>
      <c r="B216" s="2"/>
      <c r="C216" s="3"/>
      <c r="D216" s="2"/>
      <c r="E216" s="9" t="s">
        <v>179</v>
      </c>
      <c r="F216" s="88"/>
      <c r="G216" s="21"/>
    </row>
    <row r="217" spans="1:7" x14ac:dyDescent="0.2">
      <c r="A217" s="8"/>
      <c r="B217" s="2"/>
      <c r="C217" s="3"/>
      <c r="D217" s="2"/>
      <c r="E217" s="9"/>
      <c r="F217" s="87"/>
      <c r="G217" s="21">
        <f>G218+G219+G220+G221</f>
        <v>5060</v>
      </c>
    </row>
    <row r="218" spans="1:7" x14ac:dyDescent="0.2">
      <c r="A218" s="10" t="s">
        <v>180</v>
      </c>
      <c r="B218" s="2">
        <v>27</v>
      </c>
      <c r="C218" s="3">
        <v>41179</v>
      </c>
      <c r="D218" s="2">
        <v>3</v>
      </c>
      <c r="E218" s="9" t="s">
        <v>181</v>
      </c>
      <c r="F218" s="87">
        <v>1400</v>
      </c>
      <c r="G218" s="23">
        <v>4200</v>
      </c>
    </row>
    <row r="219" spans="1:7" x14ac:dyDescent="0.2">
      <c r="A219" s="10" t="s">
        <v>180</v>
      </c>
      <c r="B219" s="2">
        <v>27</v>
      </c>
      <c r="C219" s="3">
        <v>41179</v>
      </c>
      <c r="D219" s="2">
        <v>2</v>
      </c>
      <c r="E219" s="9" t="s">
        <v>182</v>
      </c>
      <c r="F219" s="87">
        <v>100</v>
      </c>
      <c r="G219" s="23">
        <v>200</v>
      </c>
    </row>
    <row r="220" spans="1:7" x14ac:dyDescent="0.2">
      <c r="A220" s="10" t="s">
        <v>180</v>
      </c>
      <c r="B220" s="2">
        <v>27</v>
      </c>
      <c r="C220" s="3">
        <v>41179</v>
      </c>
      <c r="D220" s="2">
        <v>1</v>
      </c>
      <c r="E220" s="9" t="s">
        <v>183</v>
      </c>
      <c r="F220" s="87">
        <v>320</v>
      </c>
      <c r="G220" s="11">
        <v>320</v>
      </c>
    </row>
    <row r="221" spans="1:7" x14ac:dyDescent="0.2">
      <c r="A221" s="10" t="s">
        <v>180</v>
      </c>
      <c r="B221" s="2">
        <v>27</v>
      </c>
      <c r="C221" s="3">
        <v>41179</v>
      </c>
      <c r="D221" s="2" t="s">
        <v>184</v>
      </c>
      <c r="E221" s="9" t="s">
        <v>185</v>
      </c>
      <c r="F221" s="87">
        <v>170</v>
      </c>
      <c r="G221" s="11">
        <v>340</v>
      </c>
    </row>
    <row r="222" spans="1:7" x14ac:dyDescent="0.2">
      <c r="A222" s="6" t="s">
        <v>66</v>
      </c>
      <c r="B222" s="2"/>
      <c r="C222" s="3"/>
      <c r="D222" s="2"/>
      <c r="E222" s="9"/>
      <c r="F222" s="87"/>
      <c r="G222" s="8">
        <v>0</v>
      </c>
    </row>
    <row r="223" spans="1:7" x14ac:dyDescent="0.2">
      <c r="A223" s="6" t="s">
        <v>68</v>
      </c>
      <c r="B223" s="2"/>
      <c r="C223" s="3"/>
      <c r="D223" s="2"/>
      <c r="E223" s="9"/>
      <c r="F223" s="87"/>
      <c r="G223" s="8">
        <f>G224+G225+G226+G227+G228+G229</f>
        <v>5448.9400000000005</v>
      </c>
    </row>
    <row r="224" spans="1:7" x14ac:dyDescent="0.2">
      <c r="A224" s="10" t="s">
        <v>186</v>
      </c>
      <c r="B224" s="2">
        <v>10466</v>
      </c>
      <c r="C224" s="3">
        <v>41214</v>
      </c>
      <c r="D224" s="2">
        <v>4</v>
      </c>
      <c r="E224" s="9" t="s">
        <v>187</v>
      </c>
      <c r="F224" s="87">
        <v>547.83000000000004</v>
      </c>
      <c r="G224" s="11">
        <v>2191.3200000000002</v>
      </c>
    </row>
    <row r="225" spans="1:7" x14ac:dyDescent="0.2">
      <c r="A225" s="10" t="s">
        <v>186</v>
      </c>
      <c r="B225" s="2">
        <v>10466</v>
      </c>
      <c r="C225" s="3">
        <v>41214</v>
      </c>
      <c r="D225" s="2">
        <v>60</v>
      </c>
      <c r="E225" s="9" t="s">
        <v>188</v>
      </c>
      <c r="F225" s="87">
        <v>14.38</v>
      </c>
      <c r="G225" s="11">
        <f>D225*F225</f>
        <v>862.80000000000007</v>
      </c>
    </row>
    <row r="226" spans="1:7" x14ac:dyDescent="0.2">
      <c r="A226" s="10" t="s">
        <v>186</v>
      </c>
      <c r="B226" s="2">
        <v>10466</v>
      </c>
      <c r="C226" s="3">
        <v>41214</v>
      </c>
      <c r="D226" s="2">
        <v>1</v>
      </c>
      <c r="E226" s="9" t="s">
        <v>189</v>
      </c>
      <c r="F226" s="87">
        <v>655.9</v>
      </c>
      <c r="G226" s="11">
        <f>D226*F226</f>
        <v>655.9</v>
      </c>
    </row>
    <row r="227" spans="1:7" x14ac:dyDescent="0.2">
      <c r="A227" s="10" t="s">
        <v>186</v>
      </c>
      <c r="B227" s="2">
        <v>10466</v>
      </c>
      <c r="C227" s="3">
        <v>41214</v>
      </c>
      <c r="D227" s="2">
        <v>1</v>
      </c>
      <c r="E227" s="9" t="s">
        <v>190</v>
      </c>
      <c r="F227" s="87">
        <v>712.7</v>
      </c>
      <c r="G227" s="11">
        <f>D227*F227</f>
        <v>712.7</v>
      </c>
    </row>
    <row r="228" spans="1:7" x14ac:dyDescent="0.2">
      <c r="A228" s="10" t="s">
        <v>186</v>
      </c>
      <c r="B228" s="2">
        <v>10466</v>
      </c>
      <c r="C228" s="3">
        <v>41214</v>
      </c>
      <c r="D228" s="2">
        <v>100</v>
      </c>
      <c r="E228" s="9" t="s">
        <v>191</v>
      </c>
      <c r="F228" s="87">
        <v>9.3800000000000008</v>
      </c>
      <c r="G228" s="11">
        <f>D228*F228</f>
        <v>938.00000000000011</v>
      </c>
    </row>
    <row r="229" spans="1:7" x14ac:dyDescent="0.2">
      <c r="A229" s="10" t="s">
        <v>186</v>
      </c>
      <c r="B229" s="2">
        <v>10466</v>
      </c>
      <c r="C229" s="3">
        <v>41214</v>
      </c>
      <c r="D229" s="2">
        <v>1</v>
      </c>
      <c r="E229" s="9" t="s">
        <v>192</v>
      </c>
      <c r="F229" s="87">
        <v>88.22</v>
      </c>
      <c r="G229" s="11">
        <f>D229*F229</f>
        <v>88.22</v>
      </c>
    </row>
    <row r="230" spans="1:7" x14ac:dyDescent="0.2">
      <c r="A230" s="6" t="s">
        <v>72</v>
      </c>
      <c r="B230" s="2"/>
      <c r="C230" s="3"/>
      <c r="D230" s="2"/>
      <c r="E230" s="9"/>
      <c r="F230" s="87"/>
      <c r="G230" s="8">
        <f>G231+G232+G233+G234+G235+G236+G237+G238+G239+G240+G241+G242+G243</f>
        <v>360000</v>
      </c>
    </row>
    <row r="231" spans="1:7" x14ac:dyDescent="0.2">
      <c r="A231" s="10" t="s">
        <v>193</v>
      </c>
      <c r="B231" s="2">
        <v>6223</v>
      </c>
      <c r="C231" s="3">
        <v>41262</v>
      </c>
      <c r="D231" s="2">
        <v>1</v>
      </c>
      <c r="E231" s="9" t="s">
        <v>194</v>
      </c>
      <c r="F231" s="87">
        <v>2912.62</v>
      </c>
      <c r="G231" s="83">
        <f t="shared" ref="G231:G243" si="6">D231*F231</f>
        <v>2912.62</v>
      </c>
    </row>
    <row r="232" spans="1:7" x14ac:dyDescent="0.2">
      <c r="A232" s="10" t="s">
        <v>193</v>
      </c>
      <c r="B232" s="2">
        <v>6223</v>
      </c>
      <c r="C232" s="3">
        <v>41262</v>
      </c>
      <c r="D232" s="2">
        <v>6</v>
      </c>
      <c r="E232" s="9" t="s">
        <v>195</v>
      </c>
      <c r="F232" s="87">
        <v>6535.6</v>
      </c>
      <c r="G232" s="83">
        <f t="shared" si="6"/>
        <v>39213.600000000006</v>
      </c>
    </row>
    <row r="233" spans="1:7" x14ac:dyDescent="0.2">
      <c r="A233" s="10" t="s">
        <v>193</v>
      </c>
      <c r="B233" s="2">
        <v>6223</v>
      </c>
      <c r="C233" s="3">
        <v>41262</v>
      </c>
      <c r="D233" s="2">
        <v>1</v>
      </c>
      <c r="E233" s="9" t="s">
        <v>196</v>
      </c>
      <c r="F233" s="87">
        <v>4157.28</v>
      </c>
      <c r="G233" s="83">
        <f t="shared" si="6"/>
        <v>4157.28</v>
      </c>
    </row>
    <row r="234" spans="1:7" x14ac:dyDescent="0.2">
      <c r="A234" s="10" t="s">
        <v>193</v>
      </c>
      <c r="B234" s="2">
        <v>6223</v>
      </c>
      <c r="C234" s="3">
        <v>41262</v>
      </c>
      <c r="D234" s="2">
        <v>1</v>
      </c>
      <c r="E234" s="9" t="s">
        <v>197</v>
      </c>
      <c r="F234" s="87">
        <v>28932.04</v>
      </c>
      <c r="G234" s="83">
        <f t="shared" si="6"/>
        <v>28932.04</v>
      </c>
    </row>
    <row r="235" spans="1:7" x14ac:dyDescent="0.2">
      <c r="A235" s="10" t="s">
        <v>193</v>
      </c>
      <c r="B235" s="2">
        <v>6223</v>
      </c>
      <c r="C235" s="3">
        <v>41262</v>
      </c>
      <c r="D235" s="2">
        <v>1</v>
      </c>
      <c r="E235" s="9" t="s">
        <v>198</v>
      </c>
      <c r="F235" s="87">
        <v>4660.32</v>
      </c>
      <c r="G235" s="83">
        <f t="shared" si="6"/>
        <v>4660.32</v>
      </c>
    </row>
    <row r="236" spans="1:7" x14ac:dyDescent="0.2">
      <c r="A236" s="10" t="s">
        <v>193</v>
      </c>
      <c r="B236" s="2">
        <v>6223</v>
      </c>
      <c r="C236" s="3">
        <v>41262</v>
      </c>
      <c r="D236" s="2">
        <v>1</v>
      </c>
      <c r="E236" s="9" t="s">
        <v>199</v>
      </c>
      <c r="F236" s="87">
        <v>42850</v>
      </c>
      <c r="G236" s="83">
        <f t="shared" si="6"/>
        <v>42850</v>
      </c>
    </row>
    <row r="237" spans="1:7" x14ac:dyDescent="0.2">
      <c r="A237" s="10" t="s">
        <v>193</v>
      </c>
      <c r="B237" s="2">
        <v>6223</v>
      </c>
      <c r="C237" s="3">
        <v>41262</v>
      </c>
      <c r="D237" s="2">
        <v>1</v>
      </c>
      <c r="E237" s="9" t="s">
        <v>200</v>
      </c>
      <c r="F237" s="87">
        <v>45300</v>
      </c>
      <c r="G237" s="83">
        <f t="shared" si="6"/>
        <v>45300</v>
      </c>
    </row>
    <row r="238" spans="1:7" x14ac:dyDescent="0.2">
      <c r="A238" s="10" t="s">
        <v>193</v>
      </c>
      <c r="B238" s="2">
        <v>6223</v>
      </c>
      <c r="C238" s="3">
        <v>41262</v>
      </c>
      <c r="D238" s="2">
        <v>1</v>
      </c>
      <c r="E238" s="9" t="s">
        <v>201</v>
      </c>
      <c r="F238" s="87">
        <v>41500</v>
      </c>
      <c r="G238" s="83">
        <f t="shared" si="6"/>
        <v>41500</v>
      </c>
    </row>
    <row r="239" spans="1:7" x14ac:dyDescent="0.2">
      <c r="A239" s="10" t="s">
        <v>193</v>
      </c>
      <c r="B239" s="2">
        <v>6223</v>
      </c>
      <c r="C239" s="3">
        <v>41262</v>
      </c>
      <c r="D239" s="2">
        <v>1</v>
      </c>
      <c r="E239" s="9" t="s">
        <v>202</v>
      </c>
      <c r="F239" s="87">
        <v>25454.27</v>
      </c>
      <c r="G239" s="83">
        <f t="shared" si="6"/>
        <v>25454.27</v>
      </c>
    </row>
    <row r="240" spans="1:7" x14ac:dyDescent="0.2">
      <c r="A240" s="10" t="s">
        <v>193</v>
      </c>
      <c r="B240" s="2">
        <v>6223</v>
      </c>
      <c r="C240" s="3">
        <v>41262</v>
      </c>
      <c r="D240" s="2">
        <v>1</v>
      </c>
      <c r="E240" s="9" t="s">
        <v>203</v>
      </c>
      <c r="F240" s="87">
        <v>2524.27</v>
      </c>
      <c r="G240" s="83">
        <f t="shared" si="6"/>
        <v>2524.27</v>
      </c>
    </row>
    <row r="241" spans="1:7" x14ac:dyDescent="0.2">
      <c r="A241" s="10" t="s">
        <v>193</v>
      </c>
      <c r="B241" s="2">
        <v>6223</v>
      </c>
      <c r="C241" s="3">
        <v>41262</v>
      </c>
      <c r="D241" s="2">
        <v>1</v>
      </c>
      <c r="E241" s="9" t="s">
        <v>204</v>
      </c>
      <c r="F241" s="87">
        <v>5825.24</v>
      </c>
      <c r="G241" s="83">
        <f t="shared" si="6"/>
        <v>5825.24</v>
      </c>
    </row>
    <row r="242" spans="1:7" x14ac:dyDescent="0.2">
      <c r="A242" s="10" t="s">
        <v>193</v>
      </c>
      <c r="B242" s="2">
        <v>6223</v>
      </c>
      <c r="C242" s="3">
        <v>41262</v>
      </c>
      <c r="D242" s="2">
        <v>12</v>
      </c>
      <c r="E242" s="9" t="s">
        <v>205</v>
      </c>
      <c r="F242" s="87">
        <v>9600</v>
      </c>
      <c r="G242" s="83">
        <f t="shared" si="6"/>
        <v>115200</v>
      </c>
    </row>
    <row r="243" spans="1:7" x14ac:dyDescent="0.2">
      <c r="A243" s="10" t="s">
        <v>193</v>
      </c>
      <c r="B243" s="2">
        <v>6223</v>
      </c>
      <c r="C243" s="3">
        <v>41262</v>
      </c>
      <c r="D243" s="2">
        <v>1</v>
      </c>
      <c r="E243" s="9" t="s">
        <v>206</v>
      </c>
      <c r="F243" s="87">
        <v>1470.36</v>
      </c>
      <c r="G243" s="83">
        <f t="shared" si="6"/>
        <v>1470.36</v>
      </c>
    </row>
    <row r="244" spans="1:7" ht="15.75" x14ac:dyDescent="0.25">
      <c r="A244" s="6"/>
      <c r="B244" s="2"/>
      <c r="C244" s="3"/>
      <c r="D244" s="2"/>
      <c r="E244" s="129" t="s">
        <v>73</v>
      </c>
      <c r="F244" s="131"/>
      <c r="G244" s="132">
        <f>G230+G223+G217+G212+G205+G194+G172</f>
        <v>599305.93000000005</v>
      </c>
    </row>
    <row r="245" spans="1:7" x14ac:dyDescent="0.2">
      <c r="A245" s="84"/>
      <c r="B245" s="39"/>
      <c r="C245" s="40"/>
      <c r="D245" s="39"/>
      <c r="E245" s="41"/>
      <c r="F245" s="85"/>
      <c r="G245" s="89"/>
    </row>
    <row r="246" spans="1:7" x14ac:dyDescent="0.2">
      <c r="A246" s="84"/>
      <c r="B246" s="39"/>
      <c r="C246" s="40"/>
      <c r="D246" s="39"/>
      <c r="E246" s="41"/>
      <c r="F246" s="85"/>
      <c r="G246" s="89"/>
    </row>
    <row r="247" spans="1:7" ht="12" thickBot="1" x14ac:dyDescent="0.25">
      <c r="A247" s="76"/>
      <c r="B247" s="76"/>
      <c r="C247" s="76"/>
      <c r="D247" s="76"/>
      <c r="E247" s="76"/>
      <c r="F247" s="76"/>
      <c r="G247" s="76"/>
    </row>
    <row r="248" spans="1:7" x14ac:dyDescent="0.2">
      <c r="A248" s="152" t="s">
        <v>0</v>
      </c>
      <c r="B248" s="153"/>
      <c r="C248" s="153"/>
      <c r="D248" s="153"/>
      <c r="E248" s="153"/>
      <c r="F248" s="153"/>
      <c r="G248" s="154"/>
    </row>
    <row r="249" spans="1:7" x14ac:dyDescent="0.2">
      <c r="A249" s="146" t="s">
        <v>207</v>
      </c>
      <c r="B249" s="147"/>
      <c r="C249" s="147"/>
      <c r="D249" s="147"/>
      <c r="E249" s="147"/>
      <c r="F249" s="147"/>
      <c r="G249" s="148"/>
    </row>
    <row r="250" spans="1:7" ht="12" thickBot="1" x14ac:dyDescent="0.25">
      <c r="A250" s="149" t="s">
        <v>2</v>
      </c>
      <c r="B250" s="150"/>
      <c r="C250" s="150"/>
      <c r="D250" s="150"/>
      <c r="E250" s="150"/>
      <c r="F250" s="150"/>
      <c r="G250" s="151"/>
    </row>
    <row r="251" spans="1:7" x14ac:dyDescent="0.2">
      <c r="A251" s="76"/>
      <c r="B251" s="77"/>
      <c r="C251" s="77"/>
      <c r="D251" s="77"/>
      <c r="E251" s="77"/>
      <c r="F251" s="85"/>
      <c r="G251" s="76"/>
    </row>
    <row r="252" spans="1:7" x14ac:dyDescent="0.2">
      <c r="A252" s="12" t="s">
        <v>3</v>
      </c>
      <c r="B252" s="12" t="s">
        <v>4</v>
      </c>
      <c r="C252" s="12" t="s">
        <v>208</v>
      </c>
      <c r="D252" s="12" t="s">
        <v>6</v>
      </c>
      <c r="E252" s="12" t="s">
        <v>7</v>
      </c>
      <c r="F252" s="13" t="s">
        <v>209</v>
      </c>
      <c r="G252" s="6" t="s">
        <v>210</v>
      </c>
    </row>
    <row r="253" spans="1:7" x14ac:dyDescent="0.2">
      <c r="A253" s="43" t="s">
        <v>211</v>
      </c>
      <c r="B253" s="14"/>
      <c r="C253" s="12"/>
      <c r="D253" s="12"/>
      <c r="E253" s="12"/>
      <c r="F253" s="13"/>
      <c r="G253" s="6"/>
    </row>
    <row r="254" spans="1:7" x14ac:dyDescent="0.2">
      <c r="A254" s="43" t="s">
        <v>11</v>
      </c>
      <c r="B254" s="2"/>
      <c r="C254" s="3"/>
      <c r="D254" s="2"/>
      <c r="E254" s="10"/>
      <c r="F254" s="49">
        <v>1344</v>
      </c>
      <c r="G254" s="18">
        <v>2663</v>
      </c>
    </row>
    <row r="255" spans="1:7" x14ac:dyDescent="0.2">
      <c r="A255" s="16" t="s">
        <v>212</v>
      </c>
      <c r="B255" s="2">
        <v>11328</v>
      </c>
      <c r="C255" s="3">
        <v>41332</v>
      </c>
      <c r="D255" s="2">
        <v>15</v>
      </c>
      <c r="E255" s="10" t="s">
        <v>213</v>
      </c>
      <c r="F255" s="4">
        <v>70</v>
      </c>
      <c r="G255" s="5">
        <v>1050</v>
      </c>
    </row>
    <row r="256" spans="1:7" x14ac:dyDescent="0.2">
      <c r="A256" s="16" t="s">
        <v>212</v>
      </c>
      <c r="B256" s="2">
        <v>11328</v>
      </c>
      <c r="C256" s="3">
        <v>41332</v>
      </c>
      <c r="D256" s="2">
        <v>1</v>
      </c>
      <c r="E256" s="10" t="s">
        <v>214</v>
      </c>
      <c r="F256" s="4">
        <v>520</v>
      </c>
      <c r="G256" s="5">
        <v>520</v>
      </c>
    </row>
    <row r="257" spans="1:7" x14ac:dyDescent="0.2">
      <c r="A257" s="16" t="s">
        <v>212</v>
      </c>
      <c r="B257" s="2">
        <v>11328</v>
      </c>
      <c r="C257" s="3">
        <v>41332</v>
      </c>
      <c r="D257" s="2">
        <v>1</v>
      </c>
      <c r="E257" s="10" t="s">
        <v>214</v>
      </c>
      <c r="F257" s="4">
        <v>415</v>
      </c>
      <c r="G257" s="5">
        <v>415</v>
      </c>
    </row>
    <row r="258" spans="1:7" x14ac:dyDescent="0.2">
      <c r="A258" s="16" t="s">
        <v>212</v>
      </c>
      <c r="B258" s="2">
        <v>11328</v>
      </c>
      <c r="C258" s="3">
        <v>41332</v>
      </c>
      <c r="D258" s="2">
        <v>2</v>
      </c>
      <c r="E258" s="10" t="s">
        <v>215</v>
      </c>
      <c r="F258" s="4">
        <v>339</v>
      </c>
      <c r="G258" s="5">
        <v>678</v>
      </c>
    </row>
    <row r="259" spans="1:7" x14ac:dyDescent="0.2">
      <c r="A259" s="6" t="s">
        <v>16</v>
      </c>
      <c r="B259" s="2"/>
      <c r="C259" s="3"/>
      <c r="D259" s="2"/>
      <c r="E259" s="10"/>
      <c r="F259" s="90"/>
      <c r="G259" s="21"/>
    </row>
    <row r="260" spans="1:7" x14ac:dyDescent="0.2">
      <c r="A260" s="6" t="s">
        <v>17</v>
      </c>
      <c r="B260" s="2"/>
      <c r="C260" s="3"/>
      <c r="D260" s="2"/>
      <c r="E260" s="16"/>
      <c r="F260" s="49">
        <v>657</v>
      </c>
      <c r="G260" s="18">
        <v>875</v>
      </c>
    </row>
    <row r="261" spans="1:7" x14ac:dyDescent="0.2">
      <c r="A261" s="10" t="s">
        <v>216</v>
      </c>
      <c r="B261" s="7">
        <v>20707</v>
      </c>
      <c r="C261" s="3">
        <v>41361</v>
      </c>
      <c r="D261" s="2">
        <v>2</v>
      </c>
      <c r="E261" s="16" t="s">
        <v>217</v>
      </c>
      <c r="F261" s="4">
        <v>182</v>
      </c>
      <c r="G261" s="5">
        <v>364</v>
      </c>
    </row>
    <row r="262" spans="1:7" x14ac:dyDescent="0.2">
      <c r="A262" s="10" t="s">
        <v>216</v>
      </c>
      <c r="B262" s="7">
        <v>20707</v>
      </c>
      <c r="C262" s="3">
        <v>41361</v>
      </c>
      <c r="D262" s="2">
        <v>1</v>
      </c>
      <c r="E262" s="16" t="s">
        <v>218</v>
      </c>
      <c r="F262" s="4">
        <v>475</v>
      </c>
      <c r="G262" s="5">
        <v>475</v>
      </c>
    </row>
    <row r="263" spans="1:7" x14ac:dyDescent="0.2">
      <c r="A263" s="6" t="s">
        <v>18</v>
      </c>
      <c r="B263" s="2"/>
      <c r="C263" s="3"/>
      <c r="D263" s="2"/>
      <c r="E263" s="10"/>
      <c r="F263" s="49">
        <v>2064</v>
      </c>
      <c r="G263" s="18">
        <v>11257</v>
      </c>
    </row>
    <row r="264" spans="1:7" x14ac:dyDescent="0.2">
      <c r="A264" s="10" t="s">
        <v>219</v>
      </c>
      <c r="B264" s="2">
        <v>12289</v>
      </c>
      <c r="C264" s="3">
        <v>41389</v>
      </c>
      <c r="D264" s="2">
        <v>15</v>
      </c>
      <c r="E264" s="24" t="s">
        <v>220</v>
      </c>
      <c r="F264" s="11">
        <v>70</v>
      </c>
      <c r="G264" s="23">
        <v>1050</v>
      </c>
    </row>
    <row r="265" spans="1:7" x14ac:dyDescent="0.2">
      <c r="A265" s="10" t="s">
        <v>219</v>
      </c>
      <c r="B265" s="2">
        <v>12289</v>
      </c>
      <c r="C265" s="3">
        <v>41389</v>
      </c>
      <c r="D265" s="2">
        <v>5</v>
      </c>
      <c r="E265" s="9" t="s">
        <v>221</v>
      </c>
      <c r="F265" s="11">
        <v>1350</v>
      </c>
      <c r="G265" s="23">
        <v>6750</v>
      </c>
    </row>
    <row r="266" spans="1:7" x14ac:dyDescent="0.2">
      <c r="A266" s="10" t="s">
        <v>219</v>
      </c>
      <c r="B266" s="2">
        <v>12289</v>
      </c>
      <c r="C266" s="3">
        <v>41389</v>
      </c>
      <c r="D266" s="2">
        <v>8</v>
      </c>
      <c r="E266" s="9" t="s">
        <v>222</v>
      </c>
      <c r="F266" s="11">
        <v>305</v>
      </c>
      <c r="G266" s="23">
        <v>2440</v>
      </c>
    </row>
    <row r="267" spans="1:7" x14ac:dyDescent="0.2">
      <c r="A267" s="10" t="s">
        <v>219</v>
      </c>
      <c r="B267" s="2">
        <v>12289</v>
      </c>
      <c r="C267" s="3">
        <v>41389</v>
      </c>
      <c r="D267" s="2">
        <v>3</v>
      </c>
      <c r="E267" s="9" t="s">
        <v>223</v>
      </c>
      <c r="F267" s="11">
        <v>339</v>
      </c>
      <c r="G267" s="23">
        <v>1017</v>
      </c>
    </row>
    <row r="268" spans="1:7" x14ac:dyDescent="0.2">
      <c r="A268" s="6" t="s">
        <v>35</v>
      </c>
      <c r="B268" s="2"/>
      <c r="C268" s="3"/>
      <c r="D268" s="2"/>
      <c r="E268" s="9"/>
      <c r="F268" s="8">
        <v>4995</v>
      </c>
      <c r="G268" s="8">
        <v>16927</v>
      </c>
    </row>
    <row r="269" spans="1:7" x14ac:dyDescent="0.2">
      <c r="A269" s="10" t="s">
        <v>224</v>
      </c>
      <c r="B269" s="2">
        <v>272</v>
      </c>
      <c r="C269" s="3">
        <v>41421</v>
      </c>
      <c r="D269" s="2">
        <v>3</v>
      </c>
      <c r="E269" s="9" t="s">
        <v>225</v>
      </c>
      <c r="F269" s="11">
        <v>750</v>
      </c>
      <c r="G269" s="11">
        <v>2250</v>
      </c>
    </row>
    <row r="270" spans="1:7" x14ac:dyDescent="0.2">
      <c r="A270" s="10" t="s">
        <v>226</v>
      </c>
      <c r="B270" s="2">
        <v>92</v>
      </c>
      <c r="C270" s="3">
        <v>41428</v>
      </c>
      <c r="D270" s="2">
        <v>1</v>
      </c>
      <c r="E270" s="9" t="s">
        <v>227</v>
      </c>
      <c r="F270" s="11">
        <v>832</v>
      </c>
      <c r="G270" s="11">
        <v>832</v>
      </c>
    </row>
    <row r="271" spans="1:7" x14ac:dyDescent="0.2">
      <c r="A271" s="10" t="s">
        <v>228</v>
      </c>
      <c r="B271" s="2">
        <v>2275</v>
      </c>
      <c r="C271" s="3">
        <v>41438</v>
      </c>
      <c r="D271" s="2">
        <v>15</v>
      </c>
      <c r="E271" s="9" t="s">
        <v>229</v>
      </c>
      <c r="F271" s="11">
        <v>435</v>
      </c>
      <c r="G271" s="11">
        <v>6525</v>
      </c>
    </row>
    <row r="272" spans="1:7" x14ac:dyDescent="0.2">
      <c r="A272" s="10" t="s">
        <v>230</v>
      </c>
      <c r="B272" s="2">
        <v>1364</v>
      </c>
      <c r="C272" s="3">
        <v>41437</v>
      </c>
      <c r="D272" s="2">
        <v>1</v>
      </c>
      <c r="E272" s="9" t="s">
        <v>231</v>
      </c>
      <c r="F272" s="11">
        <v>945</v>
      </c>
      <c r="G272" s="11">
        <v>945</v>
      </c>
    </row>
    <row r="273" spans="1:7" x14ac:dyDescent="0.2">
      <c r="A273" s="10" t="s">
        <v>230</v>
      </c>
      <c r="B273" s="2">
        <v>1364</v>
      </c>
      <c r="C273" s="3">
        <v>41437</v>
      </c>
      <c r="D273" s="2">
        <v>2</v>
      </c>
      <c r="E273" s="9" t="s">
        <v>232</v>
      </c>
      <c r="F273" s="11">
        <v>495</v>
      </c>
      <c r="G273" s="11">
        <v>990</v>
      </c>
    </row>
    <row r="274" spans="1:7" x14ac:dyDescent="0.2">
      <c r="A274" s="10" t="s">
        <v>230</v>
      </c>
      <c r="B274" s="2">
        <v>1364</v>
      </c>
      <c r="C274" s="3">
        <v>41437</v>
      </c>
      <c r="D274" s="2">
        <v>2</v>
      </c>
      <c r="E274" s="9" t="s">
        <v>233</v>
      </c>
      <c r="F274" s="11">
        <v>712</v>
      </c>
      <c r="G274" s="11">
        <v>1424</v>
      </c>
    </row>
    <row r="275" spans="1:7" x14ac:dyDescent="0.2">
      <c r="A275" s="10" t="s">
        <v>230</v>
      </c>
      <c r="B275" s="2">
        <v>1364</v>
      </c>
      <c r="C275" s="3">
        <v>41437</v>
      </c>
      <c r="D275" s="2">
        <v>1</v>
      </c>
      <c r="E275" s="9" t="s">
        <v>234</v>
      </c>
      <c r="F275" s="11">
        <v>299</v>
      </c>
      <c r="G275" s="11">
        <v>299</v>
      </c>
    </row>
    <row r="276" spans="1:7" x14ac:dyDescent="0.2">
      <c r="A276" s="10" t="s">
        <v>230</v>
      </c>
      <c r="B276" s="2">
        <v>1364</v>
      </c>
      <c r="C276" s="3">
        <v>41437</v>
      </c>
      <c r="D276" s="2">
        <v>20</v>
      </c>
      <c r="E276" s="9" t="s">
        <v>235</v>
      </c>
      <c r="F276" s="11">
        <v>105</v>
      </c>
      <c r="G276" s="11">
        <v>2100</v>
      </c>
    </row>
    <row r="277" spans="1:7" x14ac:dyDescent="0.2">
      <c r="A277" s="10" t="s">
        <v>230</v>
      </c>
      <c r="B277" s="2">
        <v>1364</v>
      </c>
      <c r="C277" s="3">
        <v>41437</v>
      </c>
      <c r="D277" s="2">
        <v>1</v>
      </c>
      <c r="E277" s="9" t="s">
        <v>236</v>
      </c>
      <c r="F277" s="11">
        <v>40</v>
      </c>
      <c r="G277" s="11">
        <v>40</v>
      </c>
    </row>
    <row r="278" spans="1:7" x14ac:dyDescent="0.2">
      <c r="A278" s="10" t="s">
        <v>230</v>
      </c>
      <c r="B278" s="2">
        <v>1364</v>
      </c>
      <c r="C278" s="3">
        <v>41437</v>
      </c>
      <c r="D278" s="2">
        <v>1</v>
      </c>
      <c r="E278" s="9" t="s">
        <v>237</v>
      </c>
      <c r="F278" s="11">
        <v>22</v>
      </c>
      <c r="G278" s="11">
        <v>22</v>
      </c>
    </row>
    <row r="279" spans="1:7" x14ac:dyDescent="0.2">
      <c r="A279" s="10" t="s">
        <v>230</v>
      </c>
      <c r="B279" s="2">
        <v>1364</v>
      </c>
      <c r="C279" s="3">
        <v>41437</v>
      </c>
      <c r="D279" s="2">
        <v>1</v>
      </c>
      <c r="E279" s="9" t="s">
        <v>238</v>
      </c>
      <c r="F279" s="11">
        <v>300</v>
      </c>
      <c r="G279" s="11">
        <v>300</v>
      </c>
    </row>
    <row r="280" spans="1:7" x14ac:dyDescent="0.2">
      <c r="A280" s="10" t="s">
        <v>230</v>
      </c>
      <c r="B280" s="2">
        <v>1364</v>
      </c>
      <c r="C280" s="3">
        <v>41437</v>
      </c>
      <c r="D280" s="2">
        <v>20</v>
      </c>
      <c r="E280" s="9" t="s">
        <v>239</v>
      </c>
      <c r="F280" s="11">
        <v>60</v>
      </c>
      <c r="G280" s="11">
        <v>1200</v>
      </c>
    </row>
    <row r="281" spans="1:7" x14ac:dyDescent="0.2">
      <c r="A281" s="6" t="s">
        <v>42</v>
      </c>
      <c r="B281" s="2"/>
      <c r="C281" s="3"/>
      <c r="D281" s="2"/>
      <c r="E281" s="9"/>
      <c r="F281" s="8">
        <v>2590</v>
      </c>
      <c r="G281" s="8">
        <v>24845</v>
      </c>
    </row>
    <row r="282" spans="1:7" x14ac:dyDescent="0.2">
      <c r="A282" s="10" t="s">
        <v>240</v>
      </c>
      <c r="B282" s="2">
        <v>13930</v>
      </c>
      <c r="C282" s="3">
        <v>41470</v>
      </c>
      <c r="D282" s="2">
        <v>15</v>
      </c>
      <c r="E282" s="9" t="s">
        <v>241</v>
      </c>
      <c r="F282" s="11">
        <v>1350</v>
      </c>
      <c r="G282" s="11">
        <v>20250</v>
      </c>
    </row>
    <row r="283" spans="1:7" x14ac:dyDescent="0.2">
      <c r="A283" s="10" t="s">
        <v>240</v>
      </c>
      <c r="B283" s="2">
        <v>13930</v>
      </c>
      <c r="C283" s="3">
        <v>41470</v>
      </c>
      <c r="D283" s="2">
        <v>1</v>
      </c>
      <c r="E283" s="9" t="s">
        <v>242</v>
      </c>
      <c r="F283" s="11">
        <v>520</v>
      </c>
      <c r="G283" s="11">
        <v>520</v>
      </c>
    </row>
    <row r="284" spans="1:7" x14ac:dyDescent="0.2">
      <c r="A284" s="10" t="s">
        <v>240</v>
      </c>
      <c r="B284" s="2">
        <v>13930</v>
      </c>
      <c r="C284" s="3">
        <v>41470</v>
      </c>
      <c r="D284" s="2">
        <v>12</v>
      </c>
      <c r="E284" s="9" t="s">
        <v>243</v>
      </c>
      <c r="F284" s="11">
        <v>305</v>
      </c>
      <c r="G284" s="11">
        <v>3660</v>
      </c>
    </row>
    <row r="285" spans="1:7" x14ac:dyDescent="0.2">
      <c r="A285" s="10" t="s">
        <v>240</v>
      </c>
      <c r="B285" s="2">
        <v>13930</v>
      </c>
      <c r="C285" s="3">
        <v>41470</v>
      </c>
      <c r="D285" s="2">
        <v>1</v>
      </c>
      <c r="E285" s="9" t="s">
        <v>242</v>
      </c>
      <c r="F285" s="11">
        <v>415</v>
      </c>
      <c r="G285" s="11">
        <v>415</v>
      </c>
    </row>
    <row r="286" spans="1:7" x14ac:dyDescent="0.2">
      <c r="A286" s="8" t="s">
        <v>56</v>
      </c>
      <c r="B286" s="2"/>
      <c r="C286" s="3"/>
      <c r="D286" s="2"/>
      <c r="E286" s="9"/>
      <c r="F286" s="8">
        <v>370</v>
      </c>
      <c r="G286" s="8">
        <v>4560</v>
      </c>
    </row>
    <row r="287" spans="1:7" x14ac:dyDescent="0.2">
      <c r="A287" s="10" t="s">
        <v>228</v>
      </c>
      <c r="B287" s="2">
        <v>2475</v>
      </c>
      <c r="C287" s="3">
        <v>41487</v>
      </c>
      <c r="D287" s="2">
        <v>5</v>
      </c>
      <c r="E287" s="9" t="s">
        <v>244</v>
      </c>
      <c r="F287" s="11">
        <v>370</v>
      </c>
      <c r="G287" s="11">
        <v>1850</v>
      </c>
    </row>
    <row r="288" spans="1:7" x14ac:dyDescent="0.2">
      <c r="A288" s="11" t="s">
        <v>245</v>
      </c>
      <c r="B288" s="2"/>
      <c r="C288" s="3"/>
      <c r="D288" s="2"/>
      <c r="E288" s="9"/>
      <c r="F288" s="11"/>
      <c r="G288" s="11">
        <v>2710</v>
      </c>
    </row>
    <row r="289" spans="1:7" x14ac:dyDescent="0.2">
      <c r="A289" s="8" t="s">
        <v>65</v>
      </c>
      <c r="B289" s="2"/>
      <c r="C289" s="2"/>
      <c r="D289" s="2"/>
      <c r="E289" s="10"/>
      <c r="F289" s="8">
        <v>478</v>
      </c>
      <c r="G289" s="91">
        <v>1954</v>
      </c>
    </row>
    <row r="290" spans="1:7" x14ac:dyDescent="0.2">
      <c r="A290" s="10" t="s">
        <v>246</v>
      </c>
      <c r="B290" s="2">
        <v>1455</v>
      </c>
      <c r="C290" s="3">
        <v>41516</v>
      </c>
      <c r="D290" s="2">
        <v>5</v>
      </c>
      <c r="E290" s="10" t="s">
        <v>247</v>
      </c>
      <c r="F290" s="11">
        <v>369</v>
      </c>
      <c r="G290" s="45">
        <v>1845</v>
      </c>
    </row>
    <row r="291" spans="1:7" x14ac:dyDescent="0.2">
      <c r="A291" s="10" t="s">
        <v>246</v>
      </c>
      <c r="B291" s="2">
        <v>1455</v>
      </c>
      <c r="C291" s="3">
        <v>41516</v>
      </c>
      <c r="D291" s="2">
        <v>1</v>
      </c>
      <c r="E291" s="10" t="s">
        <v>248</v>
      </c>
      <c r="F291" s="11">
        <v>109</v>
      </c>
      <c r="G291" s="26">
        <v>109</v>
      </c>
    </row>
    <row r="292" spans="1:7" x14ac:dyDescent="0.2">
      <c r="A292" s="8" t="s">
        <v>66</v>
      </c>
      <c r="B292" s="2"/>
      <c r="C292" s="3"/>
      <c r="D292" s="2"/>
      <c r="E292" s="10"/>
      <c r="F292" s="8">
        <v>4542.8999999999996</v>
      </c>
      <c r="G292" s="91">
        <f>G293+G294+G295+G296+G297+G298+G299</f>
        <v>28538</v>
      </c>
    </row>
    <row r="293" spans="1:7" x14ac:dyDescent="0.2">
      <c r="A293" s="11" t="s">
        <v>249</v>
      </c>
      <c r="B293" s="2">
        <v>778</v>
      </c>
      <c r="C293" s="3">
        <v>41554</v>
      </c>
      <c r="D293" s="2">
        <v>10</v>
      </c>
      <c r="E293" s="10" t="s">
        <v>250</v>
      </c>
      <c r="F293" s="11">
        <v>129</v>
      </c>
      <c r="G293" s="26">
        <v>129</v>
      </c>
    </row>
    <row r="294" spans="1:7" x14ac:dyDescent="0.2">
      <c r="A294" s="11" t="s">
        <v>249</v>
      </c>
      <c r="B294" s="2">
        <v>778</v>
      </c>
      <c r="C294" s="3">
        <v>41554</v>
      </c>
      <c r="D294" s="2">
        <v>1</v>
      </c>
      <c r="E294" s="10" t="s">
        <v>251</v>
      </c>
      <c r="F294" s="11">
        <v>391</v>
      </c>
      <c r="G294" s="26">
        <v>391</v>
      </c>
    </row>
    <row r="295" spans="1:7" x14ac:dyDescent="0.2">
      <c r="A295" s="11" t="s">
        <v>249</v>
      </c>
      <c r="B295" s="2">
        <v>778</v>
      </c>
      <c r="C295" s="3">
        <v>41554</v>
      </c>
      <c r="D295" s="2">
        <v>10</v>
      </c>
      <c r="E295" s="10" t="s">
        <v>252</v>
      </c>
      <c r="F295" s="11">
        <v>844</v>
      </c>
      <c r="G295" s="26">
        <v>844</v>
      </c>
    </row>
    <row r="296" spans="1:7" x14ac:dyDescent="0.2">
      <c r="A296" s="11" t="s">
        <v>249</v>
      </c>
      <c r="B296" s="2">
        <v>778</v>
      </c>
      <c r="C296" s="3">
        <v>41554</v>
      </c>
      <c r="D296" s="2">
        <v>20</v>
      </c>
      <c r="E296" s="10" t="s">
        <v>253</v>
      </c>
      <c r="F296" s="11">
        <v>1172</v>
      </c>
      <c r="G296" s="26">
        <v>23440</v>
      </c>
    </row>
    <row r="297" spans="1:7" x14ac:dyDescent="0.2">
      <c r="A297" s="11" t="s">
        <v>249</v>
      </c>
      <c r="B297" s="2">
        <v>778</v>
      </c>
      <c r="C297" s="3">
        <v>41554</v>
      </c>
      <c r="D297" s="2">
        <v>1</v>
      </c>
      <c r="E297" s="10" t="s">
        <v>254</v>
      </c>
      <c r="F297" s="11">
        <v>1620</v>
      </c>
      <c r="G297" s="26">
        <v>1620</v>
      </c>
    </row>
    <row r="298" spans="1:7" x14ac:dyDescent="0.2">
      <c r="A298" s="11" t="s">
        <v>249</v>
      </c>
      <c r="B298" s="2">
        <v>778</v>
      </c>
      <c r="C298" s="3">
        <v>41554</v>
      </c>
      <c r="D298" s="2">
        <v>5</v>
      </c>
      <c r="E298" s="10" t="s">
        <v>255</v>
      </c>
      <c r="F298" s="11">
        <v>351</v>
      </c>
      <c r="G298" s="26">
        <v>1755</v>
      </c>
    </row>
    <row r="299" spans="1:7" x14ac:dyDescent="0.2">
      <c r="A299" s="10" t="s">
        <v>249</v>
      </c>
      <c r="B299" s="2">
        <v>778</v>
      </c>
      <c r="C299" s="3">
        <v>41554</v>
      </c>
      <c r="D299" s="2">
        <v>10</v>
      </c>
      <c r="E299" s="10" t="s">
        <v>256</v>
      </c>
      <c r="F299" s="11">
        <v>35.9</v>
      </c>
      <c r="G299" s="26">
        <v>359</v>
      </c>
    </row>
    <row r="300" spans="1:7" x14ac:dyDescent="0.2">
      <c r="A300" s="8" t="s">
        <v>68</v>
      </c>
      <c r="B300" s="2"/>
      <c r="C300" s="2"/>
      <c r="D300" s="2"/>
      <c r="E300" s="10"/>
      <c r="F300" s="8">
        <v>3996</v>
      </c>
      <c r="G300" s="91">
        <v>11592</v>
      </c>
    </row>
    <row r="301" spans="1:7" x14ac:dyDescent="0.2">
      <c r="A301" s="10" t="s">
        <v>249</v>
      </c>
      <c r="B301" s="2">
        <v>779</v>
      </c>
      <c r="C301" s="3">
        <v>41554</v>
      </c>
      <c r="D301" s="2">
        <v>10</v>
      </c>
      <c r="E301" s="10" t="s">
        <v>252</v>
      </c>
      <c r="F301" s="11">
        <v>844</v>
      </c>
      <c r="G301" s="26">
        <v>8440</v>
      </c>
    </row>
    <row r="302" spans="1:7" x14ac:dyDescent="0.2">
      <c r="A302" s="10" t="s">
        <v>249</v>
      </c>
      <c r="B302" s="2">
        <v>779</v>
      </c>
      <c r="C302" s="3">
        <v>41554</v>
      </c>
      <c r="D302" s="2">
        <v>1</v>
      </c>
      <c r="E302" s="10" t="s">
        <v>257</v>
      </c>
      <c r="F302" s="11">
        <v>1532</v>
      </c>
      <c r="G302" s="26">
        <v>1532</v>
      </c>
    </row>
    <row r="303" spans="1:7" x14ac:dyDescent="0.2">
      <c r="A303" s="10" t="s">
        <v>249</v>
      </c>
      <c r="B303" s="2">
        <v>779</v>
      </c>
      <c r="C303" s="3">
        <v>41554</v>
      </c>
      <c r="D303" s="2">
        <v>1</v>
      </c>
      <c r="E303" s="10" t="s">
        <v>254</v>
      </c>
      <c r="F303" s="11">
        <v>1620</v>
      </c>
      <c r="G303" s="26">
        <v>1620</v>
      </c>
    </row>
    <row r="304" spans="1:7" x14ac:dyDescent="0.2">
      <c r="A304" s="8" t="s">
        <v>72</v>
      </c>
      <c r="B304" s="2" t="s">
        <v>258</v>
      </c>
      <c r="C304" s="2" t="s">
        <v>258</v>
      </c>
      <c r="D304" s="2" t="s">
        <v>258</v>
      </c>
      <c r="E304" s="2" t="s">
        <v>258</v>
      </c>
      <c r="F304" s="11">
        <v>0</v>
      </c>
      <c r="G304" s="26">
        <v>0</v>
      </c>
    </row>
    <row r="305" spans="1:7" ht="16.5" thickBot="1" x14ac:dyDescent="0.3">
      <c r="A305" s="92"/>
      <c r="B305" s="93"/>
      <c r="C305" s="93"/>
      <c r="D305" s="93"/>
      <c r="E305" s="136" t="s">
        <v>73</v>
      </c>
      <c r="F305" s="137">
        <v>21036.9</v>
      </c>
      <c r="G305" s="128">
        <f>G300+G292+G289+G286+G281+G268+G263+G260+G254</f>
        <v>103211</v>
      </c>
    </row>
    <row r="306" spans="1:7" x14ac:dyDescent="0.2">
      <c r="A306" s="84"/>
      <c r="B306" s="39"/>
      <c r="C306" s="39"/>
      <c r="D306" s="39"/>
      <c r="E306" s="76"/>
      <c r="F306" s="89"/>
      <c r="G306" s="94"/>
    </row>
    <row r="307" spans="1:7" x14ac:dyDescent="0.2">
      <c r="A307" s="84"/>
      <c r="B307" s="39"/>
      <c r="C307" s="39"/>
      <c r="D307" s="39"/>
      <c r="E307" s="76"/>
      <c r="F307" s="89"/>
      <c r="G307" s="94"/>
    </row>
    <row r="308" spans="1:7" ht="12" thickBot="1" x14ac:dyDescent="0.25">
      <c r="A308" s="76"/>
      <c r="B308" s="76"/>
      <c r="C308" s="76"/>
      <c r="D308" s="76"/>
      <c r="E308" s="76"/>
      <c r="F308" s="76"/>
      <c r="G308" s="76"/>
    </row>
    <row r="309" spans="1:7" x14ac:dyDescent="0.2">
      <c r="A309" s="152" t="s">
        <v>0</v>
      </c>
      <c r="B309" s="153"/>
      <c r="C309" s="153"/>
      <c r="D309" s="153"/>
      <c r="E309" s="153"/>
      <c r="F309" s="153"/>
      <c r="G309" s="154"/>
    </row>
    <row r="310" spans="1:7" x14ac:dyDescent="0.2">
      <c r="A310" s="146" t="s">
        <v>259</v>
      </c>
      <c r="B310" s="147"/>
      <c r="C310" s="147"/>
      <c r="D310" s="147"/>
      <c r="E310" s="147"/>
      <c r="F310" s="147"/>
      <c r="G310" s="148"/>
    </row>
    <row r="311" spans="1:7" ht="12" thickBot="1" x14ac:dyDescent="0.25">
      <c r="A311" s="149" t="s">
        <v>2</v>
      </c>
      <c r="B311" s="150"/>
      <c r="C311" s="150"/>
      <c r="D311" s="150"/>
      <c r="E311" s="150"/>
      <c r="F311" s="150"/>
      <c r="G311" s="151"/>
    </row>
    <row r="312" spans="1:7" x14ac:dyDescent="0.2">
      <c r="A312" s="76"/>
      <c r="B312" s="77"/>
      <c r="C312" s="77"/>
      <c r="D312" s="77"/>
      <c r="E312" s="77"/>
      <c r="F312" s="85"/>
      <c r="G312" s="76"/>
    </row>
    <row r="313" spans="1:7" x14ac:dyDescent="0.2">
      <c r="A313" s="12" t="s">
        <v>3</v>
      </c>
      <c r="B313" s="12" t="s">
        <v>4</v>
      </c>
      <c r="C313" s="12" t="s">
        <v>208</v>
      </c>
      <c r="D313" s="12" t="s">
        <v>6</v>
      </c>
      <c r="E313" s="12" t="s">
        <v>7</v>
      </c>
      <c r="F313" s="13" t="s">
        <v>209</v>
      </c>
      <c r="G313" s="6" t="s">
        <v>210</v>
      </c>
    </row>
    <row r="314" spans="1:7" x14ac:dyDescent="0.2">
      <c r="A314" s="43" t="s">
        <v>211</v>
      </c>
      <c r="B314" s="14"/>
      <c r="C314" s="12"/>
      <c r="D314" s="12"/>
      <c r="E314" s="12"/>
      <c r="F314" s="13"/>
      <c r="G314" s="6"/>
    </row>
    <row r="315" spans="1:7" x14ac:dyDescent="0.2">
      <c r="A315" s="43" t="s">
        <v>11</v>
      </c>
      <c r="B315" s="2"/>
      <c r="C315" s="3"/>
      <c r="D315" s="2"/>
      <c r="E315" s="10"/>
      <c r="F315" s="49"/>
      <c r="G315" s="18"/>
    </row>
    <row r="316" spans="1:7" x14ac:dyDescent="0.2">
      <c r="A316" s="43"/>
      <c r="B316" s="2"/>
      <c r="C316" s="3"/>
      <c r="D316" s="2"/>
      <c r="E316" s="10"/>
      <c r="F316" s="4"/>
      <c r="G316" s="5"/>
    </row>
    <row r="317" spans="1:7" x14ac:dyDescent="0.2">
      <c r="A317" s="6" t="s">
        <v>16</v>
      </c>
      <c r="B317" s="2"/>
      <c r="C317" s="3"/>
      <c r="D317" s="2"/>
      <c r="E317" s="10"/>
      <c r="F317" s="55">
        <v>765</v>
      </c>
      <c r="G317" s="55">
        <v>2675</v>
      </c>
    </row>
    <row r="318" spans="1:7" x14ac:dyDescent="0.2">
      <c r="A318" s="6" t="s">
        <v>260</v>
      </c>
      <c r="B318" s="2">
        <v>18313</v>
      </c>
      <c r="C318" s="3">
        <v>41718</v>
      </c>
      <c r="D318" s="2">
        <v>2</v>
      </c>
      <c r="E318" s="10" t="s">
        <v>384</v>
      </c>
      <c r="F318" s="25">
        <v>390</v>
      </c>
      <c r="G318" s="25">
        <v>780</v>
      </c>
    </row>
    <row r="319" spans="1:7" x14ac:dyDescent="0.2">
      <c r="A319" s="6" t="s">
        <v>219</v>
      </c>
      <c r="B319" s="7">
        <v>18313</v>
      </c>
      <c r="C319" s="3">
        <v>41718</v>
      </c>
      <c r="D319" s="2">
        <v>5</v>
      </c>
      <c r="E319" s="10" t="s">
        <v>385</v>
      </c>
      <c r="F319" s="25">
        <v>379</v>
      </c>
      <c r="G319" s="25">
        <v>1895</v>
      </c>
    </row>
    <row r="320" spans="1:7" x14ac:dyDescent="0.2">
      <c r="A320" s="6" t="s">
        <v>17</v>
      </c>
      <c r="B320" s="2"/>
      <c r="C320" s="3"/>
      <c r="D320" s="2"/>
      <c r="E320" s="16"/>
      <c r="F320" s="49"/>
      <c r="G320" s="18"/>
    </row>
    <row r="321" spans="1:7" x14ac:dyDescent="0.2">
      <c r="A321" s="6"/>
      <c r="B321" s="7"/>
      <c r="C321" s="3"/>
      <c r="D321" s="2"/>
      <c r="E321" s="16"/>
      <c r="F321" s="4"/>
      <c r="G321" s="5"/>
    </row>
    <row r="322" spans="1:7" x14ac:dyDescent="0.2">
      <c r="A322" s="6" t="s">
        <v>18</v>
      </c>
      <c r="B322" s="2"/>
      <c r="C322" s="3"/>
      <c r="D322" s="2"/>
      <c r="E322" s="10"/>
      <c r="F322" s="49"/>
      <c r="G322" s="18"/>
    </row>
    <row r="323" spans="1:7" x14ac:dyDescent="0.2">
      <c r="A323" s="6"/>
      <c r="B323" s="2"/>
      <c r="C323" s="3"/>
      <c r="D323" s="2"/>
      <c r="E323" s="9"/>
      <c r="F323" s="11"/>
      <c r="G323" s="23"/>
    </row>
    <row r="324" spans="1:7" x14ac:dyDescent="0.2">
      <c r="A324" s="6" t="s">
        <v>35</v>
      </c>
      <c r="B324" s="2"/>
      <c r="C324" s="3"/>
      <c r="D324" s="2"/>
      <c r="E324" s="9"/>
      <c r="F324" s="91">
        <v>3505.76</v>
      </c>
      <c r="G324" s="91">
        <v>19058.66</v>
      </c>
    </row>
    <row r="325" spans="1:7" x14ac:dyDescent="0.2">
      <c r="A325" s="10" t="s">
        <v>261</v>
      </c>
      <c r="B325" s="7">
        <v>51139</v>
      </c>
      <c r="C325" s="3">
        <v>41803</v>
      </c>
      <c r="D325" s="2">
        <v>6</v>
      </c>
      <c r="E325" s="9" t="s">
        <v>262</v>
      </c>
      <c r="F325" s="26">
        <v>575.96</v>
      </c>
      <c r="G325" s="26">
        <v>3455.77</v>
      </c>
    </row>
    <row r="326" spans="1:7" x14ac:dyDescent="0.2">
      <c r="A326" s="10" t="s">
        <v>261</v>
      </c>
      <c r="B326" s="7">
        <v>51139</v>
      </c>
      <c r="C326" s="3">
        <v>41803</v>
      </c>
      <c r="D326" s="2">
        <v>7</v>
      </c>
      <c r="E326" s="9" t="s">
        <v>263</v>
      </c>
      <c r="F326" s="26">
        <v>768.26</v>
      </c>
      <c r="G326" s="26">
        <v>5377.88</v>
      </c>
    </row>
    <row r="327" spans="1:7" x14ac:dyDescent="0.2">
      <c r="A327" s="10" t="s">
        <v>261</v>
      </c>
      <c r="B327" s="7">
        <v>51139</v>
      </c>
      <c r="C327" s="3">
        <v>41803</v>
      </c>
      <c r="D327" s="2">
        <v>6</v>
      </c>
      <c r="E327" s="9" t="s">
        <v>264</v>
      </c>
      <c r="F327" s="26">
        <v>575.96</v>
      </c>
      <c r="G327" s="26">
        <v>3455.77</v>
      </c>
    </row>
    <row r="328" spans="1:7" x14ac:dyDescent="0.2">
      <c r="A328" s="10" t="s">
        <v>261</v>
      </c>
      <c r="B328" s="7">
        <v>51139</v>
      </c>
      <c r="C328" s="3">
        <v>41803</v>
      </c>
      <c r="D328" s="2">
        <v>10</v>
      </c>
      <c r="E328" s="9" t="s">
        <v>265</v>
      </c>
      <c r="F328" s="26">
        <v>575.96</v>
      </c>
      <c r="G328" s="26">
        <v>5759.62</v>
      </c>
    </row>
    <row r="329" spans="1:7" x14ac:dyDescent="0.2">
      <c r="A329" s="10" t="s">
        <v>261</v>
      </c>
      <c r="B329" s="7">
        <v>51139</v>
      </c>
      <c r="C329" s="3">
        <v>41803</v>
      </c>
      <c r="D329" s="2">
        <v>1</v>
      </c>
      <c r="E329" s="9" t="s">
        <v>266</v>
      </c>
      <c r="F329" s="26">
        <v>1009.62</v>
      </c>
      <c r="G329" s="26">
        <v>1009.62</v>
      </c>
    </row>
    <row r="330" spans="1:7" x14ac:dyDescent="0.2">
      <c r="A330" s="6" t="s">
        <v>42</v>
      </c>
      <c r="B330" s="2"/>
      <c r="C330" s="3"/>
      <c r="D330" s="2"/>
      <c r="E330" s="9"/>
      <c r="F330" s="8"/>
      <c r="G330" s="8"/>
    </row>
    <row r="331" spans="1:7" x14ac:dyDescent="0.2">
      <c r="A331" s="6"/>
      <c r="B331" s="2"/>
      <c r="C331" s="3"/>
      <c r="D331" s="2"/>
      <c r="E331" s="9"/>
      <c r="F331" s="11"/>
      <c r="G331" s="11"/>
    </row>
    <row r="332" spans="1:7" x14ac:dyDescent="0.2">
      <c r="A332" s="8" t="s">
        <v>56</v>
      </c>
      <c r="B332" s="2"/>
      <c r="C332" s="3"/>
      <c r="D332" s="2"/>
      <c r="E332" s="9"/>
      <c r="F332" s="8"/>
      <c r="G332" s="8"/>
    </row>
    <row r="333" spans="1:7" x14ac:dyDescent="0.2">
      <c r="A333" s="8"/>
      <c r="B333" s="2"/>
      <c r="C333" s="3"/>
      <c r="D333" s="2"/>
      <c r="E333" s="9"/>
      <c r="F333" s="11"/>
      <c r="G333" s="11"/>
    </row>
    <row r="334" spans="1:7" x14ac:dyDescent="0.2">
      <c r="A334" s="8" t="s">
        <v>65</v>
      </c>
      <c r="B334" s="2"/>
      <c r="C334" s="2"/>
      <c r="D334" s="2"/>
      <c r="E334" s="10"/>
      <c r="F334" s="8">
        <v>6790</v>
      </c>
      <c r="G334" s="91">
        <v>113040</v>
      </c>
    </row>
    <row r="335" spans="1:7" x14ac:dyDescent="0.2">
      <c r="A335" s="11" t="s">
        <v>267</v>
      </c>
      <c r="B335" s="7">
        <v>20367</v>
      </c>
      <c r="C335" s="3">
        <v>41857</v>
      </c>
      <c r="D335" s="2">
        <v>40</v>
      </c>
      <c r="E335" s="10" t="s">
        <v>268</v>
      </c>
      <c r="F335" s="11">
        <v>1911</v>
      </c>
      <c r="G335" s="26">
        <v>76440</v>
      </c>
    </row>
    <row r="336" spans="1:7" x14ac:dyDescent="0.2">
      <c r="A336" s="11" t="s">
        <v>267</v>
      </c>
      <c r="B336" s="7">
        <v>20367</v>
      </c>
      <c r="C336" s="3">
        <v>41857</v>
      </c>
      <c r="D336" s="2">
        <v>40</v>
      </c>
      <c r="E336" s="10" t="s">
        <v>269</v>
      </c>
      <c r="F336" s="11">
        <v>389</v>
      </c>
      <c r="G336" s="26">
        <v>15560</v>
      </c>
    </row>
    <row r="337" spans="1:7" x14ac:dyDescent="0.2">
      <c r="A337" s="11" t="s">
        <v>267</v>
      </c>
      <c r="B337" s="7">
        <v>20367</v>
      </c>
      <c r="C337" s="3">
        <v>41857</v>
      </c>
      <c r="D337" s="2">
        <v>5</v>
      </c>
      <c r="E337" s="10" t="s">
        <v>270</v>
      </c>
      <c r="F337" s="11">
        <v>2000</v>
      </c>
      <c r="G337" s="26">
        <v>10000</v>
      </c>
    </row>
    <row r="338" spans="1:7" x14ac:dyDescent="0.2">
      <c r="A338" s="11" t="s">
        <v>267</v>
      </c>
      <c r="B338" s="7">
        <v>20367</v>
      </c>
      <c r="C338" s="3">
        <v>41857</v>
      </c>
      <c r="D338" s="2">
        <v>10</v>
      </c>
      <c r="E338" s="10" t="s">
        <v>271</v>
      </c>
      <c r="F338" s="11">
        <v>210</v>
      </c>
      <c r="G338" s="26">
        <v>2100</v>
      </c>
    </row>
    <row r="339" spans="1:7" x14ac:dyDescent="0.2">
      <c r="A339" s="11" t="s">
        <v>267</v>
      </c>
      <c r="B339" s="7">
        <v>20367</v>
      </c>
      <c r="C339" s="3">
        <v>41857</v>
      </c>
      <c r="D339" s="2">
        <v>10</v>
      </c>
      <c r="E339" s="10" t="s">
        <v>272</v>
      </c>
      <c r="F339" s="11">
        <v>300</v>
      </c>
      <c r="G339" s="26">
        <v>3000</v>
      </c>
    </row>
    <row r="340" spans="1:7" x14ac:dyDescent="0.2">
      <c r="A340" s="11" t="s">
        <v>267</v>
      </c>
      <c r="B340" s="7">
        <v>20367</v>
      </c>
      <c r="C340" s="3">
        <v>41857</v>
      </c>
      <c r="D340" s="2">
        <v>3</v>
      </c>
      <c r="E340" s="10" t="s">
        <v>273</v>
      </c>
      <c r="F340" s="11">
        <v>1580</v>
      </c>
      <c r="G340" s="26">
        <v>4740</v>
      </c>
    </row>
    <row r="341" spans="1:7" x14ac:dyDescent="0.2">
      <c r="A341" s="10" t="s">
        <v>267</v>
      </c>
      <c r="B341" s="7">
        <v>20367</v>
      </c>
      <c r="C341" s="3">
        <v>41857</v>
      </c>
      <c r="D341" s="2">
        <v>3</v>
      </c>
      <c r="E341" s="10" t="s">
        <v>269</v>
      </c>
      <c r="F341" s="11">
        <v>400</v>
      </c>
      <c r="G341" s="45">
        <v>1200</v>
      </c>
    </row>
    <row r="342" spans="1:7" x14ac:dyDescent="0.2">
      <c r="A342" s="8" t="s">
        <v>66</v>
      </c>
      <c r="B342" s="2"/>
      <c r="C342" s="3"/>
      <c r="D342" s="2"/>
      <c r="E342" s="10"/>
      <c r="F342" s="8">
        <v>2420</v>
      </c>
      <c r="G342" s="91">
        <v>30040</v>
      </c>
    </row>
    <row r="343" spans="1:7" x14ac:dyDescent="0.2">
      <c r="A343" s="11" t="s">
        <v>249</v>
      </c>
      <c r="B343" s="7">
        <v>1145</v>
      </c>
      <c r="C343" s="3">
        <v>41913</v>
      </c>
      <c r="D343" s="2">
        <v>2</v>
      </c>
      <c r="E343" s="10" t="s">
        <v>274</v>
      </c>
      <c r="F343" s="11">
        <v>530</v>
      </c>
      <c r="G343" s="26">
        <v>1060</v>
      </c>
    </row>
    <row r="344" spans="1:7" x14ac:dyDescent="0.2">
      <c r="A344" s="11" t="s">
        <v>249</v>
      </c>
      <c r="B344" s="7">
        <v>1145</v>
      </c>
      <c r="C344" s="3">
        <v>41913</v>
      </c>
      <c r="D344" s="2">
        <v>2</v>
      </c>
      <c r="E344" s="10" t="s">
        <v>275</v>
      </c>
      <c r="F344" s="11">
        <v>490</v>
      </c>
      <c r="G344" s="26">
        <v>980</v>
      </c>
    </row>
    <row r="345" spans="1:7" x14ac:dyDescent="0.2">
      <c r="A345" s="11" t="s">
        <v>249</v>
      </c>
      <c r="B345" s="7">
        <v>1145</v>
      </c>
      <c r="C345" s="3">
        <v>41913</v>
      </c>
      <c r="D345" s="2">
        <v>20</v>
      </c>
      <c r="E345" s="10" t="s">
        <v>276</v>
      </c>
      <c r="F345" s="11">
        <v>1400</v>
      </c>
      <c r="G345" s="26">
        <v>28000</v>
      </c>
    </row>
    <row r="346" spans="1:7" x14ac:dyDescent="0.2">
      <c r="A346" s="8" t="s">
        <v>68</v>
      </c>
      <c r="B346" s="2"/>
      <c r="C346" s="2"/>
      <c r="D346" s="2"/>
      <c r="E346" s="10"/>
      <c r="F346" s="8">
        <v>1749</v>
      </c>
      <c r="G346" s="91">
        <v>8049</v>
      </c>
    </row>
    <row r="347" spans="1:7" x14ac:dyDescent="0.2">
      <c r="A347" s="10" t="s">
        <v>277</v>
      </c>
      <c r="B347" s="2">
        <v>314</v>
      </c>
      <c r="C347" s="3">
        <v>41950</v>
      </c>
      <c r="D347" s="2">
        <v>10</v>
      </c>
      <c r="E347" s="10" t="s">
        <v>278</v>
      </c>
      <c r="F347" s="11">
        <v>700</v>
      </c>
      <c r="G347" s="26">
        <v>7000</v>
      </c>
    </row>
    <row r="348" spans="1:7" x14ac:dyDescent="0.2">
      <c r="A348" s="10" t="s">
        <v>277</v>
      </c>
      <c r="B348" s="2">
        <v>314</v>
      </c>
      <c r="C348" s="3">
        <v>41950</v>
      </c>
      <c r="D348" s="2">
        <v>1</v>
      </c>
      <c r="E348" s="10" t="s">
        <v>279</v>
      </c>
      <c r="F348" s="11">
        <v>1049</v>
      </c>
      <c r="G348" s="26">
        <v>1049</v>
      </c>
    </row>
    <row r="349" spans="1:7" x14ac:dyDescent="0.2">
      <c r="A349" s="10"/>
      <c r="B349" s="2"/>
      <c r="C349" s="3"/>
      <c r="D349" s="2"/>
      <c r="E349" s="10"/>
      <c r="F349" s="11"/>
      <c r="G349" s="26"/>
    </row>
    <row r="350" spans="1:7" x14ac:dyDescent="0.2">
      <c r="A350" s="8" t="s">
        <v>72</v>
      </c>
      <c r="B350" s="2" t="s">
        <v>258</v>
      </c>
      <c r="C350" s="2" t="s">
        <v>258</v>
      </c>
      <c r="D350" s="2" t="s">
        <v>258</v>
      </c>
      <c r="E350" s="2" t="s">
        <v>258</v>
      </c>
      <c r="F350" s="11">
        <v>0</v>
      </c>
      <c r="G350" s="26">
        <v>0</v>
      </c>
    </row>
    <row r="351" spans="1:7" ht="16.5" thickBot="1" x14ac:dyDescent="0.3">
      <c r="A351" s="92"/>
      <c r="B351" s="93"/>
      <c r="C351" s="93"/>
      <c r="D351" s="93"/>
      <c r="E351" s="136" t="s">
        <v>73</v>
      </c>
      <c r="F351" s="137">
        <v>21036.9</v>
      </c>
      <c r="G351" s="138">
        <f>G346+G342+G334+G324+G317</f>
        <v>172862.66</v>
      </c>
    </row>
    <row r="352" spans="1:7" x14ac:dyDescent="0.2">
      <c r="A352" s="84"/>
      <c r="B352" s="39"/>
      <c r="C352" s="39"/>
      <c r="D352" s="39"/>
      <c r="E352" s="76"/>
      <c r="F352" s="89"/>
      <c r="G352" s="94"/>
    </row>
    <row r="353" spans="1:7" ht="12" thickBot="1" x14ac:dyDescent="0.25">
      <c r="A353" s="76"/>
      <c r="B353" s="76"/>
      <c r="C353" s="76"/>
      <c r="D353" s="76"/>
      <c r="E353" s="76"/>
      <c r="F353" s="76"/>
      <c r="G353" s="76"/>
    </row>
    <row r="354" spans="1:7" x14ac:dyDescent="0.2">
      <c r="A354" s="152" t="s">
        <v>0</v>
      </c>
      <c r="B354" s="153"/>
      <c r="C354" s="153"/>
      <c r="D354" s="153"/>
      <c r="E354" s="153"/>
      <c r="F354" s="153"/>
      <c r="G354" s="154"/>
    </row>
    <row r="355" spans="1:7" x14ac:dyDescent="0.2">
      <c r="A355" s="146" t="s">
        <v>280</v>
      </c>
      <c r="B355" s="147"/>
      <c r="C355" s="147"/>
      <c r="D355" s="147"/>
      <c r="E355" s="147"/>
      <c r="F355" s="147"/>
      <c r="G355" s="148"/>
    </row>
    <row r="356" spans="1:7" ht="12" thickBot="1" x14ac:dyDescent="0.25">
      <c r="A356" s="149" t="s">
        <v>2</v>
      </c>
      <c r="B356" s="150"/>
      <c r="C356" s="150"/>
      <c r="D356" s="150"/>
      <c r="E356" s="150"/>
      <c r="F356" s="150"/>
      <c r="G356" s="151"/>
    </row>
    <row r="357" spans="1:7" x14ac:dyDescent="0.2">
      <c r="A357" s="76"/>
      <c r="B357" s="77"/>
      <c r="C357" s="77"/>
      <c r="D357" s="77"/>
      <c r="E357" s="77"/>
      <c r="F357" s="85"/>
      <c r="G357" s="76"/>
    </row>
    <row r="358" spans="1:7" x14ac:dyDescent="0.2">
      <c r="A358" s="12" t="s">
        <v>3</v>
      </c>
      <c r="B358" s="12" t="s">
        <v>4</v>
      </c>
      <c r="C358" s="12" t="s">
        <v>208</v>
      </c>
      <c r="D358" s="12" t="s">
        <v>6</v>
      </c>
      <c r="E358" s="12" t="s">
        <v>7</v>
      </c>
      <c r="F358" s="13" t="s">
        <v>209</v>
      </c>
      <c r="G358" s="6" t="s">
        <v>210</v>
      </c>
    </row>
    <row r="359" spans="1:7" x14ac:dyDescent="0.2">
      <c r="A359" s="43" t="s">
        <v>211</v>
      </c>
      <c r="B359" s="12"/>
      <c r="C359" s="12"/>
      <c r="D359" s="12"/>
      <c r="E359" s="2"/>
      <c r="F359" s="95">
        <v>0</v>
      </c>
      <c r="G359" s="91">
        <v>0</v>
      </c>
    </row>
    <row r="360" spans="1:7" x14ac:dyDescent="0.2">
      <c r="A360" s="43"/>
      <c r="B360" s="12"/>
      <c r="C360" s="12"/>
      <c r="D360" s="12"/>
      <c r="E360" s="2"/>
      <c r="F360" s="13"/>
      <c r="G360" s="91"/>
    </row>
    <row r="361" spans="1:7" x14ac:dyDescent="0.2">
      <c r="A361" s="43" t="s">
        <v>11</v>
      </c>
      <c r="B361" s="2"/>
      <c r="C361" s="3"/>
      <c r="D361" s="2"/>
      <c r="E361" s="2"/>
      <c r="F361" s="49">
        <v>0</v>
      </c>
      <c r="G361" s="18">
        <v>0</v>
      </c>
    </row>
    <row r="362" spans="1:7" x14ac:dyDescent="0.2">
      <c r="A362" s="43"/>
      <c r="B362" s="2"/>
      <c r="C362" s="3"/>
      <c r="D362" s="2"/>
      <c r="E362" s="2"/>
      <c r="F362" s="49"/>
      <c r="G362" s="18"/>
    </row>
    <row r="363" spans="1:7" x14ac:dyDescent="0.2">
      <c r="A363" s="6" t="s">
        <v>16</v>
      </c>
      <c r="B363" s="2"/>
      <c r="C363" s="3"/>
      <c r="D363" s="2"/>
      <c r="E363" s="2"/>
      <c r="F363" s="55">
        <v>0</v>
      </c>
      <c r="G363" s="55">
        <v>0</v>
      </c>
    </row>
    <row r="364" spans="1:7" x14ac:dyDescent="0.2">
      <c r="A364" s="6"/>
      <c r="B364" s="2"/>
      <c r="C364" s="3"/>
      <c r="D364" s="2"/>
      <c r="E364" s="2"/>
      <c r="F364" s="55"/>
      <c r="G364" s="55"/>
    </row>
    <row r="365" spans="1:7" x14ac:dyDescent="0.2">
      <c r="A365" s="6" t="s">
        <v>17</v>
      </c>
      <c r="B365" s="2"/>
      <c r="C365" s="3"/>
      <c r="D365" s="2"/>
      <c r="E365" s="2"/>
      <c r="F365" s="18">
        <f>SUM(F366:F370)</f>
        <v>2769</v>
      </c>
      <c r="G365" s="18">
        <f>SUM(G366:G370)</f>
        <v>13269</v>
      </c>
    </row>
    <row r="366" spans="1:7" x14ac:dyDescent="0.2">
      <c r="A366" s="16" t="s">
        <v>281</v>
      </c>
      <c r="B366" s="2">
        <v>314</v>
      </c>
      <c r="C366" s="3">
        <v>41950</v>
      </c>
      <c r="D366" s="2">
        <v>10</v>
      </c>
      <c r="E366" s="2" t="s">
        <v>282</v>
      </c>
      <c r="F366" s="4">
        <v>700</v>
      </c>
      <c r="G366" s="5">
        <f>D366*F366</f>
        <v>7000</v>
      </c>
    </row>
    <row r="367" spans="1:7" x14ac:dyDescent="0.2">
      <c r="A367" s="16" t="s">
        <v>281</v>
      </c>
      <c r="B367" s="2">
        <v>314</v>
      </c>
      <c r="C367" s="3">
        <v>41950</v>
      </c>
      <c r="D367" s="2">
        <v>1</v>
      </c>
      <c r="E367" s="2" t="s">
        <v>279</v>
      </c>
      <c r="F367" s="4">
        <v>1049</v>
      </c>
      <c r="G367" s="5">
        <f>D367*F367</f>
        <v>1049</v>
      </c>
    </row>
    <row r="368" spans="1:7" x14ac:dyDescent="0.2">
      <c r="A368" s="16" t="s">
        <v>283</v>
      </c>
      <c r="B368" s="2">
        <v>1224</v>
      </c>
      <c r="C368" s="3">
        <v>41913</v>
      </c>
      <c r="D368" s="2">
        <v>8</v>
      </c>
      <c r="E368" s="2" t="s">
        <v>284</v>
      </c>
      <c r="F368" s="4">
        <v>530</v>
      </c>
      <c r="G368" s="5">
        <f>D368*F368</f>
        <v>4240</v>
      </c>
    </row>
    <row r="369" spans="1:7" x14ac:dyDescent="0.2">
      <c r="A369" s="16" t="s">
        <v>283</v>
      </c>
      <c r="B369" s="2">
        <v>1224</v>
      </c>
      <c r="C369" s="3">
        <v>41913</v>
      </c>
      <c r="D369" s="2">
        <v>2</v>
      </c>
      <c r="E369" s="2" t="s">
        <v>285</v>
      </c>
      <c r="F369" s="4">
        <v>490</v>
      </c>
      <c r="G369" s="5">
        <f>D369*F369</f>
        <v>980</v>
      </c>
    </row>
    <row r="370" spans="1:7" x14ac:dyDescent="0.2">
      <c r="A370" s="43"/>
      <c r="B370" s="2"/>
      <c r="C370" s="3"/>
      <c r="D370" s="2"/>
      <c r="E370" s="2"/>
      <c r="F370" s="4"/>
      <c r="G370" s="5"/>
    </row>
    <row r="371" spans="1:7" x14ac:dyDescent="0.2">
      <c r="A371" s="6"/>
      <c r="B371" s="7"/>
      <c r="C371" s="3"/>
      <c r="D371" s="2"/>
      <c r="E371" s="2"/>
      <c r="F371" s="4"/>
      <c r="G371" s="5"/>
    </row>
    <row r="372" spans="1:7" x14ac:dyDescent="0.2">
      <c r="A372" s="6" t="s">
        <v>18</v>
      </c>
      <c r="B372" s="7"/>
      <c r="C372" s="3"/>
      <c r="D372" s="2"/>
      <c r="E372" s="2"/>
      <c r="F372" s="4"/>
      <c r="G372" s="18">
        <v>0</v>
      </c>
    </row>
    <row r="373" spans="1:7" x14ac:dyDescent="0.2">
      <c r="A373" s="6"/>
      <c r="B373" s="7"/>
      <c r="C373" s="3"/>
      <c r="D373" s="2"/>
      <c r="E373" s="2"/>
      <c r="F373" s="4"/>
      <c r="G373" s="18"/>
    </row>
    <row r="374" spans="1:7" x14ac:dyDescent="0.2">
      <c r="A374" s="6" t="s">
        <v>35</v>
      </c>
      <c r="B374" s="2"/>
      <c r="C374" s="3"/>
      <c r="D374" s="2"/>
      <c r="E374" s="50"/>
      <c r="F374" s="91"/>
      <c r="G374" s="8"/>
    </row>
    <row r="375" spans="1:7" x14ac:dyDescent="0.2">
      <c r="A375" s="10" t="s">
        <v>286</v>
      </c>
      <c r="B375" s="7"/>
      <c r="C375" s="3"/>
      <c r="D375" s="2"/>
      <c r="E375" s="50"/>
      <c r="F375" s="9">
        <v>1011.79</v>
      </c>
      <c r="G375" s="9">
        <v>1011.79</v>
      </c>
    </row>
    <row r="376" spans="1:7" x14ac:dyDescent="0.2">
      <c r="A376" s="10"/>
      <c r="B376" s="7"/>
      <c r="C376" s="3"/>
      <c r="D376" s="2"/>
      <c r="E376" s="50"/>
      <c r="F376" s="9"/>
      <c r="G376" s="9"/>
    </row>
    <row r="377" spans="1:7" x14ac:dyDescent="0.2">
      <c r="A377" s="6" t="s">
        <v>42</v>
      </c>
      <c r="B377" s="2"/>
      <c r="C377" s="3"/>
      <c r="D377" s="2"/>
      <c r="E377" s="50"/>
      <c r="F377" s="8">
        <v>0</v>
      </c>
      <c r="G377" s="8">
        <v>0</v>
      </c>
    </row>
    <row r="378" spans="1:7" x14ac:dyDescent="0.2">
      <c r="A378" s="6"/>
      <c r="B378" s="2"/>
      <c r="C378" s="3"/>
      <c r="D378" s="2"/>
      <c r="E378" s="50"/>
      <c r="F378" s="8"/>
      <c r="G378" s="8"/>
    </row>
    <row r="379" spans="1:7" x14ac:dyDescent="0.2">
      <c r="A379" s="8" t="s">
        <v>56</v>
      </c>
      <c r="B379" s="2"/>
      <c r="C379" s="3"/>
      <c r="D379" s="2"/>
      <c r="E379" s="50"/>
      <c r="F379" s="8">
        <v>0</v>
      </c>
      <c r="G379" s="8">
        <v>0</v>
      </c>
    </row>
    <row r="380" spans="1:7" x14ac:dyDescent="0.2">
      <c r="A380" s="6"/>
      <c r="B380" s="2"/>
      <c r="C380" s="3"/>
      <c r="D380" s="2"/>
      <c r="E380" s="50"/>
      <c r="F380" s="11"/>
      <c r="G380" s="11"/>
    </row>
    <row r="381" spans="1:7" x14ac:dyDescent="0.2">
      <c r="A381" s="8" t="s">
        <v>65</v>
      </c>
      <c r="B381" s="2"/>
      <c r="C381" s="3"/>
      <c r="D381" s="2"/>
      <c r="E381" s="2"/>
      <c r="F381" s="96">
        <f>SUM(F382:F393)</f>
        <v>35052.080000000002</v>
      </c>
      <c r="G381" s="96">
        <f>SUM(G382:G393)</f>
        <v>75533.09</v>
      </c>
    </row>
    <row r="382" spans="1:7" x14ac:dyDescent="0.2">
      <c r="A382" s="11" t="s">
        <v>287</v>
      </c>
      <c r="B382" s="7">
        <v>2971</v>
      </c>
      <c r="C382" s="3">
        <v>42247</v>
      </c>
      <c r="D382" s="2">
        <v>1</v>
      </c>
      <c r="E382" s="2" t="s">
        <v>288</v>
      </c>
      <c r="F382" s="9">
        <v>13675</v>
      </c>
      <c r="G382" s="9">
        <f t="shared" ref="G382:G401" si="7">D382*F382</f>
        <v>13675</v>
      </c>
    </row>
    <row r="383" spans="1:7" x14ac:dyDescent="0.2">
      <c r="A383" s="11" t="s">
        <v>287</v>
      </c>
      <c r="B383" s="7">
        <v>2971</v>
      </c>
      <c r="C383" s="3">
        <v>42247</v>
      </c>
      <c r="D383" s="2">
        <v>1</v>
      </c>
      <c r="E383" s="2" t="s">
        <v>289</v>
      </c>
      <c r="F383" s="9">
        <v>14640</v>
      </c>
      <c r="G383" s="9">
        <f t="shared" si="7"/>
        <v>14640</v>
      </c>
    </row>
    <row r="384" spans="1:7" x14ac:dyDescent="0.2">
      <c r="A384" s="11" t="s">
        <v>287</v>
      </c>
      <c r="B384" s="7">
        <v>2962</v>
      </c>
      <c r="C384" s="3">
        <v>42228</v>
      </c>
      <c r="D384" s="2">
        <v>5</v>
      </c>
      <c r="E384" s="2" t="s">
        <v>290</v>
      </c>
      <c r="F384" s="9">
        <v>1634</v>
      </c>
      <c r="G384" s="9">
        <f t="shared" si="7"/>
        <v>8170</v>
      </c>
    </row>
    <row r="385" spans="1:7" x14ac:dyDescent="0.2">
      <c r="A385" s="11" t="s">
        <v>287</v>
      </c>
      <c r="B385" s="7">
        <v>2962</v>
      </c>
      <c r="C385" s="3">
        <v>42228</v>
      </c>
      <c r="D385" s="2">
        <v>21</v>
      </c>
      <c r="E385" s="2" t="s">
        <v>291</v>
      </c>
      <c r="F385" s="9">
        <v>429</v>
      </c>
      <c r="G385" s="9">
        <f t="shared" si="7"/>
        <v>9009</v>
      </c>
    </row>
    <row r="386" spans="1:7" x14ac:dyDescent="0.2">
      <c r="A386" s="11" t="s">
        <v>292</v>
      </c>
      <c r="B386" s="7">
        <v>64114</v>
      </c>
      <c r="C386" s="3">
        <v>42257</v>
      </c>
      <c r="D386" s="2">
        <v>2</v>
      </c>
      <c r="E386" s="2" t="s">
        <v>293</v>
      </c>
      <c r="F386" s="9">
        <v>863.19</v>
      </c>
      <c r="G386" s="9">
        <f t="shared" si="7"/>
        <v>1726.38</v>
      </c>
    </row>
    <row r="387" spans="1:7" x14ac:dyDescent="0.2">
      <c r="A387" s="11" t="s">
        <v>292</v>
      </c>
      <c r="B387" s="7">
        <v>64114</v>
      </c>
      <c r="C387" s="3">
        <v>42257</v>
      </c>
      <c r="D387" s="2">
        <v>4</v>
      </c>
      <c r="E387" s="2" t="s">
        <v>294</v>
      </c>
      <c r="F387" s="9">
        <v>469.47</v>
      </c>
      <c r="G387" s="9">
        <f t="shared" si="7"/>
        <v>1877.88</v>
      </c>
    </row>
    <row r="388" spans="1:7" x14ac:dyDescent="0.2">
      <c r="A388" s="11" t="s">
        <v>292</v>
      </c>
      <c r="B388" s="7">
        <v>64114</v>
      </c>
      <c r="C388" s="3">
        <v>42257</v>
      </c>
      <c r="D388" s="2">
        <v>8</v>
      </c>
      <c r="E388" s="2" t="s">
        <v>295</v>
      </c>
      <c r="F388" s="9">
        <v>503.18</v>
      </c>
      <c r="G388" s="9">
        <f t="shared" si="7"/>
        <v>4025.44</v>
      </c>
    </row>
    <row r="389" spans="1:7" x14ac:dyDescent="0.2">
      <c r="A389" s="11" t="s">
        <v>292</v>
      </c>
      <c r="B389" s="7">
        <v>64114</v>
      </c>
      <c r="C389" s="3">
        <v>42257</v>
      </c>
      <c r="D389" s="2">
        <v>9</v>
      </c>
      <c r="E389" s="2" t="s">
        <v>296</v>
      </c>
      <c r="F389" s="9">
        <v>525.99</v>
      </c>
      <c r="G389" s="9">
        <f t="shared" si="7"/>
        <v>4733.91</v>
      </c>
    </row>
    <row r="390" spans="1:7" x14ac:dyDescent="0.2">
      <c r="A390" s="11" t="s">
        <v>292</v>
      </c>
      <c r="B390" s="7">
        <v>64114</v>
      </c>
      <c r="C390" s="3">
        <v>42257</v>
      </c>
      <c r="D390" s="2">
        <v>1</v>
      </c>
      <c r="E390" s="2" t="s">
        <v>297</v>
      </c>
      <c r="F390" s="9">
        <v>565.07000000000005</v>
      </c>
      <c r="G390" s="9">
        <f t="shared" si="7"/>
        <v>565.07000000000005</v>
      </c>
    </row>
    <row r="391" spans="1:7" x14ac:dyDescent="0.2">
      <c r="A391" s="11" t="s">
        <v>292</v>
      </c>
      <c r="B391" s="7">
        <v>64114</v>
      </c>
      <c r="C391" s="3">
        <v>42257</v>
      </c>
      <c r="D391" s="2">
        <v>12</v>
      </c>
      <c r="E391" s="2" t="s">
        <v>298</v>
      </c>
      <c r="F391" s="9">
        <v>471.23</v>
      </c>
      <c r="G391" s="9">
        <f t="shared" si="7"/>
        <v>5654.76</v>
      </c>
    </row>
    <row r="392" spans="1:7" x14ac:dyDescent="0.2">
      <c r="A392" s="11" t="s">
        <v>292</v>
      </c>
      <c r="B392" s="7">
        <v>64114</v>
      </c>
      <c r="C392" s="3">
        <v>42257</v>
      </c>
      <c r="D392" s="2">
        <v>11</v>
      </c>
      <c r="E392" s="2" t="s">
        <v>299</v>
      </c>
      <c r="F392" s="9">
        <v>759.99</v>
      </c>
      <c r="G392" s="9">
        <f t="shared" si="7"/>
        <v>8359.89</v>
      </c>
    </row>
    <row r="393" spans="1:7" x14ac:dyDescent="0.2">
      <c r="A393" s="11" t="s">
        <v>292</v>
      </c>
      <c r="B393" s="7">
        <v>64114</v>
      </c>
      <c r="C393" s="3">
        <v>42257</v>
      </c>
      <c r="D393" s="2">
        <v>6</v>
      </c>
      <c r="E393" s="2" t="s">
        <v>300</v>
      </c>
      <c r="F393" s="9">
        <v>515.96</v>
      </c>
      <c r="G393" s="9">
        <f t="shared" si="7"/>
        <v>3095.76</v>
      </c>
    </row>
    <row r="394" spans="1:7" x14ac:dyDescent="0.2">
      <c r="A394" s="6"/>
      <c r="B394" s="7"/>
      <c r="C394" s="3"/>
      <c r="D394" s="2"/>
      <c r="E394" s="2"/>
      <c r="F394" s="11"/>
      <c r="G394" s="9"/>
    </row>
    <row r="395" spans="1:7" x14ac:dyDescent="0.2">
      <c r="A395" s="8" t="s">
        <v>66</v>
      </c>
      <c r="B395" s="2"/>
      <c r="C395" s="3"/>
      <c r="D395" s="2"/>
      <c r="E395" s="2"/>
      <c r="F395" s="9">
        <f>SUM(F399:F399)</f>
        <v>4498</v>
      </c>
      <c r="G395" s="9">
        <f>G396+G397+G398+G399</f>
        <v>84318</v>
      </c>
    </row>
    <row r="396" spans="1:7" x14ac:dyDescent="0.2">
      <c r="A396" s="11" t="s">
        <v>301</v>
      </c>
      <c r="B396" s="2">
        <v>25701</v>
      </c>
      <c r="C396" s="3">
        <v>42251</v>
      </c>
      <c r="D396" s="2">
        <v>17</v>
      </c>
      <c r="E396" s="2" t="s">
        <v>302</v>
      </c>
      <c r="F396" s="9">
        <v>2906</v>
      </c>
      <c r="G396" s="9">
        <f t="shared" si="7"/>
        <v>49402</v>
      </c>
    </row>
    <row r="397" spans="1:7" x14ac:dyDescent="0.2">
      <c r="A397" s="11" t="s">
        <v>301</v>
      </c>
      <c r="B397" s="2">
        <v>25701</v>
      </c>
      <c r="C397" s="3">
        <v>42251</v>
      </c>
      <c r="D397" s="2">
        <v>3</v>
      </c>
      <c r="E397" s="2" t="s">
        <v>303</v>
      </c>
      <c r="F397" s="9">
        <v>4670</v>
      </c>
      <c r="G397" s="9">
        <f t="shared" si="7"/>
        <v>14010</v>
      </c>
    </row>
    <row r="398" spans="1:7" x14ac:dyDescent="0.2">
      <c r="A398" s="11" t="s">
        <v>301</v>
      </c>
      <c r="B398" s="2">
        <v>25701</v>
      </c>
      <c r="C398" s="3">
        <v>42251</v>
      </c>
      <c r="D398" s="2">
        <v>6</v>
      </c>
      <c r="E398" s="2" t="s">
        <v>304</v>
      </c>
      <c r="F398" s="9">
        <v>1985</v>
      </c>
      <c r="G398" s="9">
        <f t="shared" si="7"/>
        <v>11910</v>
      </c>
    </row>
    <row r="399" spans="1:7" x14ac:dyDescent="0.2">
      <c r="A399" s="11" t="s">
        <v>301</v>
      </c>
      <c r="B399" s="2">
        <v>25701</v>
      </c>
      <c r="C399" s="3">
        <v>42251</v>
      </c>
      <c r="D399" s="2">
        <v>2</v>
      </c>
      <c r="E399" s="2" t="s">
        <v>305</v>
      </c>
      <c r="F399" s="9">
        <v>4498</v>
      </c>
      <c r="G399" s="9">
        <f t="shared" si="7"/>
        <v>8996</v>
      </c>
    </row>
    <row r="400" spans="1:7" x14ac:dyDescent="0.2">
      <c r="A400" s="8" t="s">
        <v>68</v>
      </c>
      <c r="B400" s="2"/>
      <c r="C400" s="3"/>
      <c r="D400" s="2"/>
      <c r="E400" s="2"/>
      <c r="F400" s="9">
        <f>SUM(F403:F403)</f>
        <v>0</v>
      </c>
      <c r="G400" s="9">
        <f t="shared" si="7"/>
        <v>0</v>
      </c>
    </row>
    <row r="401" spans="1:7" x14ac:dyDescent="0.2">
      <c r="A401" s="11" t="s">
        <v>306</v>
      </c>
      <c r="B401" s="2">
        <v>464</v>
      </c>
      <c r="C401" s="3">
        <v>42292</v>
      </c>
      <c r="D401" s="2">
        <v>1</v>
      </c>
      <c r="E401" s="2" t="s">
        <v>307</v>
      </c>
      <c r="F401" s="9">
        <v>36875</v>
      </c>
      <c r="G401" s="9">
        <f t="shared" si="7"/>
        <v>36875</v>
      </c>
    </row>
    <row r="402" spans="1:7" x14ac:dyDescent="0.2">
      <c r="A402" s="8"/>
      <c r="B402" s="2"/>
      <c r="C402" s="3"/>
      <c r="D402" s="2"/>
      <c r="E402" s="2"/>
      <c r="F402" s="9"/>
      <c r="G402" s="9"/>
    </row>
    <row r="403" spans="1:7" x14ac:dyDescent="0.2">
      <c r="A403" s="10"/>
      <c r="B403" s="2"/>
      <c r="C403" s="2"/>
      <c r="D403" s="2"/>
      <c r="E403" s="2"/>
      <c r="F403" s="9"/>
      <c r="G403" s="9"/>
    </row>
    <row r="404" spans="1:7" x14ac:dyDescent="0.2">
      <c r="A404" s="8" t="s">
        <v>72</v>
      </c>
      <c r="B404" s="2" t="s">
        <v>258</v>
      </c>
      <c r="C404" s="3"/>
      <c r="D404" s="2" t="s">
        <v>258</v>
      </c>
      <c r="E404" s="2" t="s">
        <v>258</v>
      </c>
      <c r="F404" s="11">
        <f>SUM(F410:F410)</f>
        <v>1091.1600000000001</v>
      </c>
      <c r="G404" s="96">
        <f>G405+G406+G407+G408+G409+G410</f>
        <v>20582.510000000002</v>
      </c>
    </row>
    <row r="405" spans="1:7" x14ac:dyDescent="0.2">
      <c r="A405" s="11" t="s">
        <v>308</v>
      </c>
      <c r="B405" s="2">
        <v>66805</v>
      </c>
      <c r="C405" s="3">
        <v>42349</v>
      </c>
      <c r="D405" s="2">
        <v>10</v>
      </c>
      <c r="E405" s="2" t="s">
        <v>309</v>
      </c>
      <c r="F405" s="11">
        <v>598.28</v>
      </c>
      <c r="G405" s="9">
        <v>6282</v>
      </c>
    </row>
    <row r="406" spans="1:7" x14ac:dyDescent="0.2">
      <c r="A406" s="11" t="s">
        <v>308</v>
      </c>
      <c r="B406" s="2">
        <v>66805</v>
      </c>
      <c r="C406" s="3">
        <v>42349</v>
      </c>
      <c r="D406" s="2">
        <v>8</v>
      </c>
      <c r="E406" s="2" t="s">
        <v>310</v>
      </c>
      <c r="F406" s="11">
        <v>503.18</v>
      </c>
      <c r="G406" s="9">
        <v>4226.72</v>
      </c>
    </row>
    <row r="407" spans="1:7" x14ac:dyDescent="0.2">
      <c r="A407" s="11" t="s">
        <v>308</v>
      </c>
      <c r="B407" s="2">
        <v>66805</v>
      </c>
      <c r="C407" s="3">
        <v>42349</v>
      </c>
      <c r="D407" s="2">
        <v>1</v>
      </c>
      <c r="E407" s="2" t="s">
        <v>311</v>
      </c>
      <c r="F407" s="11">
        <v>759.99</v>
      </c>
      <c r="G407" s="9">
        <v>797.99</v>
      </c>
    </row>
    <row r="408" spans="1:7" x14ac:dyDescent="0.2">
      <c r="A408" s="11" t="s">
        <v>308</v>
      </c>
      <c r="B408" s="2">
        <v>66805</v>
      </c>
      <c r="C408" s="3">
        <v>42349</v>
      </c>
      <c r="D408" s="2">
        <v>3</v>
      </c>
      <c r="E408" s="2" t="s">
        <v>312</v>
      </c>
      <c r="F408" s="11">
        <v>2061.5</v>
      </c>
      <c r="G408" s="9">
        <v>6493.74</v>
      </c>
    </row>
    <row r="409" spans="1:7" x14ac:dyDescent="0.2">
      <c r="A409" s="11" t="s">
        <v>308</v>
      </c>
      <c r="B409" s="2">
        <v>66805</v>
      </c>
      <c r="C409" s="3">
        <v>42349</v>
      </c>
      <c r="D409" s="2">
        <v>1</v>
      </c>
      <c r="E409" s="2" t="s">
        <v>313</v>
      </c>
      <c r="F409" s="11">
        <v>1558.42</v>
      </c>
      <c r="G409" s="9">
        <v>1636.34</v>
      </c>
    </row>
    <row r="410" spans="1:7" x14ac:dyDescent="0.2">
      <c r="A410" s="11" t="s">
        <v>308</v>
      </c>
      <c r="B410" s="2">
        <v>66805</v>
      </c>
      <c r="C410" s="3">
        <v>42349</v>
      </c>
      <c r="D410" s="2">
        <v>1</v>
      </c>
      <c r="E410" s="2" t="s">
        <v>314</v>
      </c>
      <c r="F410" s="9">
        <v>1091.1600000000001</v>
      </c>
      <c r="G410" s="9">
        <v>1145.72</v>
      </c>
    </row>
    <row r="411" spans="1:7" ht="15.75" x14ac:dyDescent="0.25">
      <c r="A411" s="6"/>
      <c r="B411" s="2"/>
      <c r="C411" s="2"/>
      <c r="D411" s="2"/>
      <c r="E411" s="129" t="s">
        <v>73</v>
      </c>
      <c r="F411" s="139">
        <f>F359+F361+F363+F365+F372+F374+F377+F379+F381+F395+F400+F404</f>
        <v>43410.240000000005</v>
      </c>
      <c r="G411" s="140">
        <f>G404+G401+G395+G381+G374+G365</f>
        <v>230577.6</v>
      </c>
    </row>
    <row r="412" spans="1:7" x14ac:dyDescent="0.2">
      <c r="A412" s="84"/>
      <c r="B412" s="39"/>
      <c r="C412" s="39"/>
      <c r="D412" s="39"/>
      <c r="E412" s="76"/>
      <c r="F412" s="89"/>
      <c r="G412" s="97"/>
    </row>
    <row r="413" spans="1:7" ht="12" thickBot="1" x14ac:dyDescent="0.25">
      <c r="A413" s="76"/>
      <c r="B413" s="76"/>
      <c r="C413" s="76"/>
      <c r="D413" s="76"/>
      <c r="E413" s="76"/>
      <c r="F413" s="76"/>
      <c r="G413" s="76"/>
    </row>
    <row r="414" spans="1:7" x14ac:dyDescent="0.2">
      <c r="A414" s="152" t="s">
        <v>0</v>
      </c>
      <c r="B414" s="153"/>
      <c r="C414" s="153"/>
      <c r="D414" s="153"/>
      <c r="E414" s="153"/>
      <c r="F414" s="153"/>
      <c r="G414" s="154"/>
    </row>
    <row r="415" spans="1:7" x14ac:dyDescent="0.2">
      <c r="A415" s="146" t="s">
        <v>365</v>
      </c>
      <c r="B415" s="147"/>
      <c r="C415" s="147"/>
      <c r="D415" s="147"/>
      <c r="E415" s="147"/>
      <c r="F415" s="147"/>
      <c r="G415" s="148"/>
    </row>
    <row r="416" spans="1:7" ht="12" thickBot="1" x14ac:dyDescent="0.25">
      <c r="A416" s="149" t="s">
        <v>2</v>
      </c>
      <c r="B416" s="150"/>
      <c r="C416" s="150"/>
      <c r="D416" s="150"/>
      <c r="E416" s="150"/>
      <c r="F416" s="150"/>
      <c r="G416" s="151"/>
    </row>
    <row r="417" spans="1:7" x14ac:dyDescent="0.2">
      <c r="A417" s="98"/>
      <c r="B417" s="99"/>
      <c r="C417" s="99"/>
      <c r="D417" s="99"/>
      <c r="E417" s="99"/>
      <c r="F417" s="100"/>
      <c r="G417" s="101"/>
    </row>
    <row r="418" spans="1:7" ht="12" thickBot="1" x14ac:dyDescent="0.25">
      <c r="A418" s="102" t="s">
        <v>315</v>
      </c>
      <c r="B418" s="103" t="s">
        <v>316</v>
      </c>
      <c r="C418" s="103" t="s">
        <v>317</v>
      </c>
      <c r="D418" s="103" t="s">
        <v>318</v>
      </c>
      <c r="E418" s="103" t="s">
        <v>319</v>
      </c>
      <c r="F418" s="104" t="s">
        <v>320</v>
      </c>
      <c r="G418" s="105" t="s">
        <v>321</v>
      </c>
    </row>
    <row r="419" spans="1:7" x14ac:dyDescent="0.2">
      <c r="A419" s="51" t="s">
        <v>3</v>
      </c>
      <c r="B419" s="52" t="s">
        <v>4</v>
      </c>
      <c r="C419" s="51" t="s">
        <v>208</v>
      </c>
      <c r="D419" s="51" t="s">
        <v>6</v>
      </c>
      <c r="E419" s="51" t="s">
        <v>7</v>
      </c>
      <c r="F419" s="53" t="s">
        <v>209</v>
      </c>
      <c r="G419" s="51" t="s">
        <v>210</v>
      </c>
    </row>
    <row r="420" spans="1:7" x14ac:dyDescent="0.2">
      <c r="A420" s="12" t="s">
        <v>322</v>
      </c>
      <c r="B420" s="14"/>
      <c r="C420" s="12"/>
      <c r="D420" s="12"/>
      <c r="E420" s="2"/>
      <c r="F420" s="95">
        <v>0</v>
      </c>
      <c r="G420" s="26"/>
    </row>
    <row r="421" spans="1:7" x14ac:dyDescent="0.2">
      <c r="A421" s="43"/>
      <c r="B421" s="14"/>
      <c r="C421" s="12"/>
      <c r="D421" s="12"/>
      <c r="E421" s="12" t="s">
        <v>9</v>
      </c>
      <c r="F421" s="95"/>
      <c r="G421" s="91"/>
    </row>
    <row r="422" spans="1:7" x14ac:dyDescent="0.2">
      <c r="A422" s="43"/>
      <c r="B422" s="14"/>
      <c r="C422" s="12"/>
      <c r="D422" s="12"/>
      <c r="E422" s="2"/>
      <c r="F422" s="13"/>
      <c r="G422" s="26"/>
    </row>
    <row r="423" spans="1:7" x14ac:dyDescent="0.2">
      <c r="A423" s="12" t="s">
        <v>323</v>
      </c>
      <c r="B423" s="2"/>
      <c r="C423" s="3"/>
      <c r="D423" s="2"/>
      <c r="E423" s="2"/>
      <c r="F423" s="29"/>
      <c r="G423" s="26"/>
    </row>
    <row r="424" spans="1:7" x14ac:dyDescent="0.2">
      <c r="A424" s="12"/>
      <c r="B424" s="2"/>
      <c r="C424" s="3"/>
      <c r="D424" s="2"/>
      <c r="E424" s="12" t="s">
        <v>9</v>
      </c>
      <c r="F424" s="29">
        <v>0</v>
      </c>
      <c r="G424" s="91"/>
    </row>
    <row r="425" spans="1:7" x14ac:dyDescent="0.2">
      <c r="A425" s="43"/>
      <c r="B425" s="2"/>
      <c r="C425" s="3"/>
      <c r="D425" s="2"/>
      <c r="E425" s="2"/>
      <c r="F425" s="29"/>
      <c r="G425" s="26"/>
    </row>
    <row r="426" spans="1:7" x14ac:dyDescent="0.2">
      <c r="A426" s="12" t="s">
        <v>324</v>
      </c>
      <c r="B426" s="2"/>
      <c r="C426" s="3"/>
      <c r="D426" s="2"/>
      <c r="E426" s="2"/>
      <c r="F426" s="106"/>
      <c r="G426" s="26"/>
    </row>
    <row r="427" spans="1:7" x14ac:dyDescent="0.2">
      <c r="A427" s="6"/>
      <c r="B427" s="2"/>
      <c r="C427" s="3"/>
      <c r="D427" s="2"/>
      <c r="E427" s="12" t="s">
        <v>9</v>
      </c>
      <c r="F427" s="106">
        <v>0</v>
      </c>
      <c r="G427" s="91"/>
    </row>
    <row r="428" spans="1:7" x14ac:dyDescent="0.2">
      <c r="A428" s="6"/>
      <c r="B428" s="2"/>
      <c r="C428" s="3"/>
      <c r="D428" s="2"/>
      <c r="E428" s="2"/>
      <c r="F428" s="106"/>
      <c r="G428" s="26"/>
    </row>
    <row r="429" spans="1:7" x14ac:dyDescent="0.2">
      <c r="A429" s="12" t="s">
        <v>325</v>
      </c>
      <c r="B429" s="2"/>
      <c r="C429" s="3"/>
      <c r="D429" s="2"/>
      <c r="E429" s="2"/>
      <c r="F429" s="107"/>
      <c r="G429" s="107"/>
    </row>
    <row r="430" spans="1:7" x14ac:dyDescent="0.2">
      <c r="A430" s="16" t="s">
        <v>326</v>
      </c>
      <c r="B430" s="2">
        <v>1916</v>
      </c>
      <c r="C430" s="3">
        <v>42466</v>
      </c>
      <c r="D430" s="2">
        <v>1</v>
      </c>
      <c r="E430" s="16" t="s">
        <v>327</v>
      </c>
      <c r="F430" s="27">
        <v>1700</v>
      </c>
      <c r="G430" s="28">
        <v>1700</v>
      </c>
    </row>
    <row r="431" spans="1:7" x14ac:dyDescent="0.2">
      <c r="A431" s="43"/>
      <c r="B431" s="2"/>
      <c r="C431" s="3"/>
      <c r="D431" s="2"/>
      <c r="E431" s="2"/>
      <c r="F431" s="27"/>
      <c r="G431" s="26">
        <v>0</v>
      </c>
    </row>
    <row r="432" spans="1:7" x14ac:dyDescent="0.2">
      <c r="A432" s="43"/>
      <c r="B432" s="2"/>
      <c r="C432" s="3"/>
      <c r="D432" s="2"/>
      <c r="E432" s="2"/>
      <c r="F432" s="27"/>
      <c r="G432" s="26">
        <v>0</v>
      </c>
    </row>
    <row r="433" spans="1:7" x14ac:dyDescent="0.2">
      <c r="A433" s="43"/>
      <c r="B433" s="2"/>
      <c r="C433" s="3"/>
      <c r="D433" s="2"/>
      <c r="E433" s="12" t="s">
        <v>9</v>
      </c>
      <c r="F433" s="29"/>
      <c r="G433" s="54">
        <v>1700</v>
      </c>
    </row>
    <row r="434" spans="1:7" x14ac:dyDescent="0.2">
      <c r="A434" s="6"/>
      <c r="B434" s="7"/>
      <c r="C434" s="3"/>
      <c r="D434" s="2"/>
      <c r="E434" s="2"/>
      <c r="F434" s="27"/>
      <c r="G434" s="26"/>
    </row>
    <row r="435" spans="1:7" x14ac:dyDescent="0.2">
      <c r="A435" s="12" t="s">
        <v>328</v>
      </c>
      <c r="B435" s="7"/>
      <c r="C435" s="3"/>
      <c r="D435" s="2"/>
      <c r="E435" s="2"/>
      <c r="F435" s="27"/>
      <c r="G435" s="26"/>
    </row>
    <row r="436" spans="1:7" x14ac:dyDescent="0.2">
      <c r="A436" s="11" t="s">
        <v>292</v>
      </c>
      <c r="B436" s="7">
        <v>68724</v>
      </c>
      <c r="C436" s="3">
        <v>42429</v>
      </c>
      <c r="D436" s="2">
        <v>2</v>
      </c>
      <c r="E436" s="16" t="s">
        <v>329</v>
      </c>
      <c r="F436" s="27">
        <f t="shared" ref="F436:F447" si="8">G436/D436</f>
        <v>906.35</v>
      </c>
      <c r="G436" s="26">
        <v>1812.7</v>
      </c>
    </row>
    <row r="437" spans="1:7" x14ac:dyDescent="0.2">
      <c r="A437" s="11" t="s">
        <v>292</v>
      </c>
      <c r="B437" s="7">
        <v>68724</v>
      </c>
      <c r="C437" s="3">
        <v>42430</v>
      </c>
      <c r="D437" s="2">
        <v>5</v>
      </c>
      <c r="E437" s="16" t="s">
        <v>330</v>
      </c>
      <c r="F437" s="27">
        <f t="shared" si="8"/>
        <v>528.34</v>
      </c>
      <c r="G437" s="26">
        <v>2641.7000000000003</v>
      </c>
    </row>
    <row r="438" spans="1:7" x14ac:dyDescent="0.2">
      <c r="A438" s="11" t="s">
        <v>292</v>
      </c>
      <c r="B438" s="7">
        <v>68724</v>
      </c>
      <c r="C438" s="3">
        <v>42431</v>
      </c>
      <c r="D438" s="2">
        <v>13</v>
      </c>
      <c r="E438" s="16" t="s">
        <v>331</v>
      </c>
      <c r="F438" s="27">
        <f t="shared" si="8"/>
        <v>552.29000000003077</v>
      </c>
      <c r="G438" s="26">
        <v>7179.7700000003997</v>
      </c>
    </row>
    <row r="439" spans="1:7" x14ac:dyDescent="0.2">
      <c r="A439" s="11" t="s">
        <v>292</v>
      </c>
      <c r="B439" s="7">
        <v>68724</v>
      </c>
      <c r="C439" s="3">
        <v>42432</v>
      </c>
      <c r="D439" s="2">
        <v>2</v>
      </c>
      <c r="E439" s="16" t="s">
        <v>332</v>
      </c>
      <c r="F439" s="27">
        <f t="shared" si="8"/>
        <v>593.32000000000005</v>
      </c>
      <c r="G439" s="26">
        <v>1186.6400000000001</v>
      </c>
    </row>
    <row r="440" spans="1:7" x14ac:dyDescent="0.2">
      <c r="A440" s="11" t="s">
        <v>292</v>
      </c>
      <c r="B440" s="7">
        <v>68724</v>
      </c>
      <c r="C440" s="3">
        <v>42433</v>
      </c>
      <c r="D440" s="2">
        <v>8</v>
      </c>
      <c r="E440" s="16" t="s">
        <v>333</v>
      </c>
      <c r="F440" s="27">
        <f t="shared" si="8"/>
        <v>494.8</v>
      </c>
      <c r="G440" s="26">
        <v>3958.4</v>
      </c>
    </row>
    <row r="441" spans="1:7" x14ac:dyDescent="0.2">
      <c r="A441" s="11" t="s">
        <v>292</v>
      </c>
      <c r="B441" s="7">
        <v>68724</v>
      </c>
      <c r="C441" s="3">
        <v>42434</v>
      </c>
      <c r="D441" s="2">
        <v>7</v>
      </c>
      <c r="E441" s="16" t="s">
        <v>334</v>
      </c>
      <c r="F441" s="27">
        <f t="shared" si="8"/>
        <v>797.99</v>
      </c>
      <c r="G441" s="26">
        <v>5585.93</v>
      </c>
    </row>
    <row r="442" spans="1:7" x14ac:dyDescent="0.2">
      <c r="A442" s="11" t="s">
        <v>292</v>
      </c>
      <c r="B442" s="7">
        <v>68724</v>
      </c>
      <c r="C442" s="3">
        <v>42435</v>
      </c>
      <c r="D442" s="2">
        <v>13</v>
      </c>
      <c r="E442" s="16" t="s">
        <v>335</v>
      </c>
      <c r="F442" s="27">
        <f t="shared" si="8"/>
        <v>628.20000000001539</v>
      </c>
      <c r="G442" s="26">
        <v>8166.6000000001995</v>
      </c>
    </row>
    <row r="443" spans="1:7" x14ac:dyDescent="0.2">
      <c r="A443" s="11" t="s">
        <v>292</v>
      </c>
      <c r="B443" s="7">
        <v>68724</v>
      </c>
      <c r="C443" s="3">
        <v>42436</v>
      </c>
      <c r="D443" s="2">
        <v>37</v>
      </c>
      <c r="E443" s="16" t="s">
        <v>336</v>
      </c>
      <c r="F443" s="27">
        <f t="shared" si="8"/>
        <v>432.23997297297296</v>
      </c>
      <c r="G443" s="26">
        <v>15992.878999999999</v>
      </c>
    </row>
    <row r="444" spans="1:7" x14ac:dyDescent="0.2">
      <c r="A444" s="11" t="s">
        <v>292</v>
      </c>
      <c r="B444" s="7">
        <v>68724</v>
      </c>
      <c r="C444" s="3">
        <v>42437</v>
      </c>
      <c r="D444" s="2">
        <v>2</v>
      </c>
      <c r="E444" s="16" t="s">
        <v>337</v>
      </c>
      <c r="F444" s="27">
        <f t="shared" si="8"/>
        <v>1636.3400000000001</v>
      </c>
      <c r="G444" s="26">
        <v>3272.6800000000003</v>
      </c>
    </row>
    <row r="445" spans="1:7" x14ac:dyDescent="0.2">
      <c r="A445" s="11" t="s">
        <v>292</v>
      </c>
      <c r="B445" s="7">
        <v>68724</v>
      </c>
      <c r="C445" s="3">
        <v>42438</v>
      </c>
      <c r="D445" s="2">
        <v>6</v>
      </c>
      <c r="E445" s="16" t="s">
        <v>338</v>
      </c>
      <c r="F445" s="27">
        <f t="shared" si="8"/>
        <v>558.74966666666671</v>
      </c>
      <c r="G445" s="26">
        <v>3352.498</v>
      </c>
    </row>
    <row r="446" spans="1:7" x14ac:dyDescent="0.2">
      <c r="A446" s="11" t="s">
        <v>292</v>
      </c>
      <c r="B446" s="7">
        <v>68724</v>
      </c>
      <c r="C446" s="3">
        <v>42439</v>
      </c>
      <c r="D446" s="2">
        <v>1</v>
      </c>
      <c r="E446" s="16" t="s">
        <v>339</v>
      </c>
      <c r="F446" s="27">
        <f t="shared" si="8"/>
        <v>2164.58</v>
      </c>
      <c r="G446" s="26">
        <v>2164.58</v>
      </c>
    </row>
    <row r="447" spans="1:7" x14ac:dyDescent="0.2">
      <c r="A447" s="11" t="s">
        <v>292</v>
      </c>
      <c r="B447" s="7">
        <v>68724</v>
      </c>
      <c r="C447" s="3">
        <v>42440</v>
      </c>
      <c r="D447" s="2">
        <v>3</v>
      </c>
      <c r="E447" s="16" t="s">
        <v>340</v>
      </c>
      <c r="F447" s="27">
        <f t="shared" si="8"/>
        <v>1126.4399999999998</v>
      </c>
      <c r="G447" s="26">
        <v>3379.3199999999997</v>
      </c>
    </row>
    <row r="448" spans="1:7" x14ac:dyDescent="0.2">
      <c r="A448" s="8"/>
      <c r="B448" s="7"/>
      <c r="C448" s="3"/>
      <c r="D448" s="2"/>
      <c r="E448" s="12" t="s">
        <v>9</v>
      </c>
      <c r="F448" s="29"/>
      <c r="G448" s="55">
        <f>SUM(G436:G447)</f>
        <v>58693.697000000597</v>
      </c>
    </row>
    <row r="449" spans="1:7" x14ac:dyDescent="0.2">
      <c r="A449" s="10"/>
      <c r="B449" s="2"/>
      <c r="C449" s="3"/>
      <c r="D449" s="2"/>
      <c r="E449" s="2"/>
      <c r="F449" s="29"/>
      <c r="G449" s="26"/>
    </row>
    <row r="450" spans="1:7" x14ac:dyDescent="0.2">
      <c r="A450" s="12" t="s">
        <v>341</v>
      </c>
      <c r="B450" s="2"/>
      <c r="C450" s="3"/>
      <c r="D450" s="2"/>
      <c r="E450" s="56"/>
      <c r="F450" s="91"/>
      <c r="G450" s="26"/>
    </row>
    <row r="451" spans="1:7" x14ac:dyDescent="0.2">
      <c r="A451" s="2" t="s">
        <v>342</v>
      </c>
      <c r="B451" s="2">
        <v>131</v>
      </c>
      <c r="C451" s="3">
        <v>42508</v>
      </c>
      <c r="D451" s="2">
        <v>4</v>
      </c>
      <c r="E451" s="57" t="s">
        <v>343</v>
      </c>
      <c r="F451" s="26">
        <v>958</v>
      </c>
      <c r="G451" s="26">
        <f>F451*D451</f>
        <v>3832</v>
      </c>
    </row>
    <row r="452" spans="1:7" x14ac:dyDescent="0.2">
      <c r="A452" s="2" t="s">
        <v>342</v>
      </c>
      <c r="B452" s="2">
        <v>131</v>
      </c>
      <c r="C452" s="3">
        <v>42508</v>
      </c>
      <c r="D452" s="2">
        <v>10</v>
      </c>
      <c r="E452" s="57" t="s">
        <v>344</v>
      </c>
      <c r="F452" s="26">
        <v>244</v>
      </c>
      <c r="G452" s="26">
        <f t="shared" ref="G452:G455" si="9">F452*D452</f>
        <v>2440</v>
      </c>
    </row>
    <row r="453" spans="1:7" x14ac:dyDescent="0.2">
      <c r="A453" s="2" t="s">
        <v>342</v>
      </c>
      <c r="B453" s="2">
        <v>131</v>
      </c>
      <c r="C453" s="3">
        <v>42508</v>
      </c>
      <c r="D453" s="2">
        <v>12</v>
      </c>
      <c r="E453" s="57" t="s">
        <v>345</v>
      </c>
      <c r="F453" s="26">
        <v>750</v>
      </c>
      <c r="G453" s="26">
        <f t="shared" si="9"/>
        <v>9000</v>
      </c>
    </row>
    <row r="454" spans="1:7" x14ac:dyDescent="0.2">
      <c r="A454" s="2" t="s">
        <v>342</v>
      </c>
      <c r="B454" s="2">
        <v>131</v>
      </c>
      <c r="C454" s="3">
        <v>42508</v>
      </c>
      <c r="D454" s="2">
        <v>18</v>
      </c>
      <c r="E454" s="57" t="s">
        <v>346</v>
      </c>
      <c r="F454" s="26">
        <v>310</v>
      </c>
      <c r="G454" s="26">
        <f t="shared" si="9"/>
        <v>5580</v>
      </c>
    </row>
    <row r="455" spans="1:7" x14ac:dyDescent="0.2">
      <c r="A455" s="2" t="s">
        <v>342</v>
      </c>
      <c r="B455" s="7">
        <v>131</v>
      </c>
      <c r="C455" s="3">
        <v>42508</v>
      </c>
      <c r="D455" s="2">
        <v>5</v>
      </c>
      <c r="E455" s="57" t="s">
        <v>347</v>
      </c>
      <c r="F455" s="30">
        <v>810</v>
      </c>
      <c r="G455" s="26">
        <f t="shared" si="9"/>
        <v>4050</v>
      </c>
    </row>
    <row r="456" spans="1:7" x14ac:dyDescent="0.2">
      <c r="A456" s="10"/>
      <c r="B456" s="7"/>
      <c r="C456" s="3"/>
      <c r="D456" s="2"/>
      <c r="E456" s="58" t="s">
        <v>9</v>
      </c>
      <c r="F456" s="59"/>
      <c r="G456" s="54">
        <f>SUM(G451:G455)</f>
        <v>24902</v>
      </c>
    </row>
    <row r="457" spans="1:7" x14ac:dyDescent="0.2">
      <c r="A457" s="10"/>
      <c r="B457" s="7"/>
      <c r="C457" s="3"/>
      <c r="D457" s="2"/>
      <c r="E457" s="56"/>
      <c r="F457" s="30"/>
      <c r="G457" s="26"/>
    </row>
    <row r="458" spans="1:7" x14ac:dyDescent="0.2">
      <c r="A458" s="12" t="s">
        <v>348</v>
      </c>
      <c r="B458" s="2"/>
      <c r="C458" s="3"/>
      <c r="D458" s="2"/>
      <c r="E458" s="56"/>
      <c r="F458" s="95">
        <v>0</v>
      </c>
      <c r="G458" s="26"/>
    </row>
    <row r="459" spans="1:7" x14ac:dyDescent="0.2">
      <c r="A459" s="12"/>
      <c r="B459" s="2"/>
      <c r="C459" s="3"/>
      <c r="D459" s="2"/>
      <c r="E459" s="58" t="s">
        <v>9</v>
      </c>
      <c r="F459" s="8"/>
      <c r="G459" s="91"/>
    </row>
    <row r="460" spans="1:7" x14ac:dyDescent="0.2">
      <c r="A460" s="6"/>
      <c r="B460" s="2"/>
      <c r="C460" s="3"/>
      <c r="D460" s="2"/>
      <c r="E460" s="56"/>
      <c r="F460" s="8"/>
      <c r="G460" s="26"/>
    </row>
    <row r="461" spans="1:7" x14ac:dyDescent="0.2">
      <c r="A461" s="13" t="s">
        <v>349</v>
      </c>
      <c r="B461" s="2"/>
      <c r="C461" s="3"/>
      <c r="D461" s="2"/>
      <c r="E461" s="56"/>
      <c r="F461" s="95">
        <v>0</v>
      </c>
      <c r="G461" s="91"/>
    </row>
    <row r="462" spans="1:7" x14ac:dyDescent="0.2">
      <c r="A462" s="6"/>
      <c r="B462" s="2"/>
      <c r="C462" s="3"/>
      <c r="D462" s="2"/>
      <c r="E462" s="56"/>
      <c r="F462" s="11"/>
      <c r="G462" s="26"/>
    </row>
    <row r="463" spans="1:7" x14ac:dyDescent="0.2">
      <c r="A463" s="13" t="s">
        <v>350</v>
      </c>
      <c r="B463" s="2"/>
      <c r="C463" s="3"/>
      <c r="D463" s="2"/>
      <c r="E463" s="2"/>
      <c r="F463" s="95">
        <v>0</v>
      </c>
      <c r="G463" s="26"/>
    </row>
    <row r="464" spans="1:7" x14ac:dyDescent="0.2">
      <c r="A464" s="8"/>
      <c r="B464" s="7"/>
      <c r="C464" s="3"/>
      <c r="D464" s="2"/>
      <c r="E464" s="2"/>
      <c r="F464" s="30"/>
      <c r="G464" s="26"/>
    </row>
    <row r="465" spans="1:7" x14ac:dyDescent="0.2">
      <c r="A465" s="6"/>
      <c r="B465" s="7"/>
      <c r="C465" s="3"/>
      <c r="D465" s="2"/>
      <c r="E465" s="12" t="s">
        <v>9</v>
      </c>
      <c r="F465" s="8"/>
      <c r="G465" s="59"/>
    </row>
    <row r="466" spans="1:7" x14ac:dyDescent="0.2">
      <c r="A466" s="6"/>
      <c r="B466" s="7"/>
      <c r="C466" s="3"/>
      <c r="D466" s="2"/>
      <c r="E466" s="2"/>
      <c r="F466" s="11"/>
      <c r="G466" s="26"/>
    </row>
    <row r="467" spans="1:7" x14ac:dyDescent="0.2">
      <c r="A467" s="13" t="s">
        <v>351</v>
      </c>
      <c r="B467" s="2"/>
      <c r="C467" s="3"/>
      <c r="D467" s="2"/>
      <c r="E467" s="2"/>
      <c r="F467" s="30"/>
      <c r="G467" s="26"/>
    </row>
    <row r="468" spans="1:7" x14ac:dyDescent="0.2">
      <c r="A468" s="63" t="s">
        <v>352</v>
      </c>
      <c r="B468" s="2">
        <v>119</v>
      </c>
      <c r="C468" s="3">
        <v>42648</v>
      </c>
      <c r="D468" s="2">
        <v>2</v>
      </c>
      <c r="E468" s="16" t="s">
        <v>353</v>
      </c>
      <c r="F468" s="30">
        <v>920</v>
      </c>
      <c r="G468" s="26">
        <f>F468*D468</f>
        <v>1840</v>
      </c>
    </row>
    <row r="469" spans="1:7" x14ac:dyDescent="0.2">
      <c r="A469" s="63" t="s">
        <v>352</v>
      </c>
      <c r="B469" s="2">
        <v>119</v>
      </c>
      <c r="C469" s="3">
        <v>42648</v>
      </c>
      <c r="D469" s="2">
        <v>2</v>
      </c>
      <c r="E469" s="16" t="s">
        <v>354</v>
      </c>
      <c r="F469" s="30">
        <v>578</v>
      </c>
      <c r="G469" s="26">
        <f t="shared" ref="G469:G473" si="10">F469*D469</f>
        <v>1156</v>
      </c>
    </row>
    <row r="470" spans="1:7" x14ac:dyDescent="0.2">
      <c r="A470" s="63" t="s">
        <v>352</v>
      </c>
      <c r="B470" s="2">
        <v>119</v>
      </c>
      <c r="C470" s="3">
        <v>42648</v>
      </c>
      <c r="D470" s="2">
        <v>1</v>
      </c>
      <c r="E470" s="16" t="s">
        <v>355</v>
      </c>
      <c r="F470" s="30">
        <v>760</v>
      </c>
      <c r="G470" s="26">
        <f t="shared" si="10"/>
        <v>760</v>
      </c>
    </row>
    <row r="471" spans="1:7" x14ac:dyDescent="0.2">
      <c r="A471" s="63" t="s">
        <v>352</v>
      </c>
      <c r="B471" s="2">
        <v>119</v>
      </c>
      <c r="C471" s="3">
        <v>42648</v>
      </c>
      <c r="D471" s="2">
        <v>1</v>
      </c>
      <c r="E471" s="16" t="s">
        <v>356</v>
      </c>
      <c r="F471" s="30">
        <v>780</v>
      </c>
      <c r="G471" s="26">
        <f t="shared" si="10"/>
        <v>780</v>
      </c>
    </row>
    <row r="472" spans="1:7" x14ac:dyDescent="0.2">
      <c r="A472" s="63" t="s">
        <v>357</v>
      </c>
      <c r="B472" s="2">
        <v>569</v>
      </c>
      <c r="C472" s="40">
        <v>42640</v>
      </c>
      <c r="D472" s="2">
        <v>1</v>
      </c>
      <c r="E472" s="16" t="s">
        <v>358</v>
      </c>
      <c r="F472" s="30">
        <v>3400</v>
      </c>
      <c r="G472" s="26">
        <f t="shared" si="10"/>
        <v>3400</v>
      </c>
    </row>
    <row r="473" spans="1:7" x14ac:dyDescent="0.2">
      <c r="A473" s="63" t="s">
        <v>357</v>
      </c>
      <c r="B473" s="2">
        <v>569</v>
      </c>
      <c r="C473" s="3">
        <v>42640</v>
      </c>
      <c r="D473" s="2">
        <v>2</v>
      </c>
      <c r="E473" s="16" t="s">
        <v>359</v>
      </c>
      <c r="F473" s="30">
        <v>1330</v>
      </c>
      <c r="G473" s="26">
        <f t="shared" si="10"/>
        <v>2660</v>
      </c>
    </row>
    <row r="474" spans="1:7" x14ac:dyDescent="0.2">
      <c r="A474" s="8"/>
      <c r="B474" s="2"/>
      <c r="C474" s="3"/>
      <c r="D474" s="2"/>
      <c r="E474" s="12" t="s">
        <v>9</v>
      </c>
      <c r="F474" s="59"/>
      <c r="G474" s="59">
        <f>SUM(G468:G473)</f>
        <v>10596</v>
      </c>
    </row>
    <row r="475" spans="1:7" x14ac:dyDescent="0.2">
      <c r="A475" s="8"/>
      <c r="B475" s="2"/>
      <c r="C475" s="3"/>
      <c r="D475" s="2"/>
      <c r="E475" s="2"/>
      <c r="F475" s="30"/>
      <c r="G475" s="26"/>
    </row>
    <row r="476" spans="1:7" x14ac:dyDescent="0.2">
      <c r="A476" s="13" t="s">
        <v>360</v>
      </c>
      <c r="B476" s="2"/>
      <c r="C476" s="3"/>
      <c r="D476" s="2"/>
      <c r="E476" s="2"/>
      <c r="F476" s="30">
        <v>0</v>
      </c>
      <c r="G476" s="26"/>
    </row>
    <row r="477" spans="1:7" x14ac:dyDescent="0.2">
      <c r="A477" s="8"/>
      <c r="B477" s="2"/>
      <c r="C477" s="3"/>
      <c r="D477" s="2"/>
      <c r="E477" s="2"/>
      <c r="F477" s="30"/>
      <c r="G477" s="26"/>
    </row>
    <row r="478" spans="1:7" x14ac:dyDescent="0.2">
      <c r="A478" s="8"/>
      <c r="B478" s="2"/>
      <c r="C478" s="3"/>
      <c r="D478" s="2"/>
      <c r="E478" s="12" t="s">
        <v>9</v>
      </c>
      <c r="F478" s="59"/>
      <c r="G478" s="91"/>
    </row>
    <row r="479" spans="1:7" x14ac:dyDescent="0.2">
      <c r="A479" s="10"/>
      <c r="B479" s="2"/>
      <c r="C479" s="2"/>
      <c r="D479" s="2"/>
      <c r="E479" s="2"/>
      <c r="F479" s="30"/>
      <c r="G479" s="26"/>
    </row>
    <row r="480" spans="1:7" x14ac:dyDescent="0.2">
      <c r="A480" s="13" t="s">
        <v>361</v>
      </c>
      <c r="B480" s="2"/>
      <c r="C480" s="3"/>
      <c r="D480" s="2"/>
      <c r="E480" s="2"/>
      <c r="F480" s="11"/>
      <c r="G480" s="26"/>
    </row>
    <row r="481" spans="1:7" x14ac:dyDescent="0.2">
      <c r="A481" s="33" t="s">
        <v>362</v>
      </c>
      <c r="B481" s="32">
        <v>2196</v>
      </c>
      <c r="C481" s="3">
        <v>42688</v>
      </c>
      <c r="D481" s="32">
        <v>2</v>
      </c>
      <c r="E481" s="60" t="s">
        <v>363</v>
      </c>
      <c r="F481" s="33">
        <v>1995</v>
      </c>
      <c r="G481" s="26">
        <f>D481*F481</f>
        <v>3990</v>
      </c>
    </row>
    <row r="482" spans="1:7" x14ac:dyDescent="0.2">
      <c r="A482" s="31"/>
      <c r="B482" s="32"/>
      <c r="C482" s="3"/>
      <c r="D482" s="32"/>
      <c r="E482" s="61" t="s">
        <v>9</v>
      </c>
      <c r="F482" s="33"/>
      <c r="G482" s="91">
        <v>3990</v>
      </c>
    </row>
    <row r="483" spans="1:7" x14ac:dyDescent="0.2">
      <c r="A483" s="31"/>
      <c r="B483" s="32"/>
      <c r="C483" s="3"/>
      <c r="D483" s="32"/>
      <c r="E483" s="32"/>
      <c r="F483" s="34"/>
      <c r="G483" s="26"/>
    </row>
    <row r="484" spans="1:7" x14ac:dyDescent="0.2">
      <c r="A484" s="31"/>
      <c r="B484" s="32"/>
      <c r="C484" s="35"/>
      <c r="D484" s="32"/>
      <c r="E484" s="61" t="s">
        <v>9</v>
      </c>
      <c r="F484" s="108"/>
      <c r="G484" s="59"/>
    </row>
    <row r="485" spans="1:7" x14ac:dyDescent="0.2">
      <c r="A485" s="109" t="s">
        <v>364</v>
      </c>
      <c r="B485" s="32"/>
      <c r="C485" s="35"/>
      <c r="D485" s="32"/>
      <c r="E485" s="61"/>
      <c r="F485" s="108"/>
      <c r="G485" s="59"/>
    </row>
    <row r="486" spans="1:7" x14ac:dyDescent="0.2">
      <c r="A486" s="31"/>
      <c r="B486" s="32"/>
      <c r="C486" s="35"/>
      <c r="D486" s="32"/>
      <c r="E486" s="61" t="s">
        <v>9</v>
      </c>
      <c r="F486" s="108"/>
      <c r="G486" s="110"/>
    </row>
    <row r="487" spans="1:7" x14ac:dyDescent="0.2">
      <c r="A487" s="31"/>
      <c r="B487" s="32"/>
      <c r="C487" s="35"/>
      <c r="D487" s="32"/>
      <c r="E487" s="32"/>
      <c r="F487" s="34"/>
      <c r="G487" s="26"/>
    </row>
    <row r="488" spans="1:7" ht="16.5" thickBot="1" x14ac:dyDescent="0.3">
      <c r="A488" s="92"/>
      <c r="B488" s="93"/>
      <c r="C488" s="93"/>
      <c r="D488" s="93"/>
      <c r="E488" s="136" t="s">
        <v>73</v>
      </c>
      <c r="F488" s="137"/>
      <c r="G488" s="141">
        <f>G448+G433+G456+G474+G482</f>
        <v>99881.697000000597</v>
      </c>
    </row>
    <row r="489" spans="1:7" x14ac:dyDescent="0.2">
      <c r="A489" s="76"/>
      <c r="B489" s="76"/>
      <c r="C489" s="76"/>
      <c r="D489" s="76"/>
      <c r="E489" s="76"/>
      <c r="F489" s="76"/>
      <c r="G489" s="76"/>
    </row>
    <row r="490" spans="1:7" ht="12" thickBot="1" x14ac:dyDescent="0.25">
      <c r="A490" s="76"/>
      <c r="B490" s="76"/>
      <c r="C490" s="76"/>
      <c r="D490" s="76"/>
      <c r="E490" s="76"/>
      <c r="F490" s="76"/>
      <c r="G490" s="76"/>
    </row>
    <row r="491" spans="1:7" x14ac:dyDescent="0.2">
      <c r="A491" s="152" t="s">
        <v>0</v>
      </c>
      <c r="B491" s="153"/>
      <c r="C491" s="153"/>
      <c r="D491" s="153"/>
      <c r="E491" s="153"/>
      <c r="F491" s="153"/>
      <c r="G491" s="154"/>
    </row>
    <row r="492" spans="1:7" x14ac:dyDescent="0.2">
      <c r="A492" s="146" t="s">
        <v>366</v>
      </c>
      <c r="B492" s="147"/>
      <c r="C492" s="147"/>
      <c r="D492" s="147"/>
      <c r="E492" s="147"/>
      <c r="F492" s="147"/>
      <c r="G492" s="148"/>
    </row>
    <row r="493" spans="1:7" ht="12" thickBot="1" x14ac:dyDescent="0.25">
      <c r="A493" s="149" t="s">
        <v>2</v>
      </c>
      <c r="B493" s="150"/>
      <c r="C493" s="150"/>
      <c r="D493" s="150"/>
      <c r="E493" s="150"/>
      <c r="F493" s="150"/>
      <c r="G493" s="151"/>
    </row>
    <row r="494" spans="1:7" x14ac:dyDescent="0.2">
      <c r="A494" s="98"/>
      <c r="B494" s="99"/>
      <c r="C494" s="99"/>
      <c r="D494" s="99"/>
      <c r="E494" s="99"/>
      <c r="F494" s="100"/>
      <c r="G494" s="101"/>
    </row>
    <row r="495" spans="1:7" x14ac:dyDescent="0.2">
      <c r="A495" s="111" t="s">
        <v>315</v>
      </c>
      <c r="B495" s="112" t="s">
        <v>316</v>
      </c>
      <c r="C495" s="112" t="s">
        <v>317</v>
      </c>
      <c r="D495" s="112" t="s">
        <v>318</v>
      </c>
      <c r="E495" s="112" t="s">
        <v>319</v>
      </c>
      <c r="F495" s="113" t="s">
        <v>320</v>
      </c>
      <c r="G495" s="114" t="s">
        <v>321</v>
      </c>
    </row>
    <row r="496" spans="1:7" x14ac:dyDescent="0.2">
      <c r="A496" s="12" t="s">
        <v>3</v>
      </c>
      <c r="B496" s="12" t="s">
        <v>4</v>
      </c>
      <c r="C496" s="12" t="s">
        <v>208</v>
      </c>
      <c r="D496" s="12" t="s">
        <v>6</v>
      </c>
      <c r="E496" s="12" t="s">
        <v>7</v>
      </c>
      <c r="F496" s="13" t="s">
        <v>209</v>
      </c>
      <c r="G496" s="6" t="s">
        <v>210</v>
      </c>
    </row>
    <row r="497" spans="1:7" x14ac:dyDescent="0.2">
      <c r="A497" s="43" t="s">
        <v>211</v>
      </c>
      <c r="B497" s="12"/>
      <c r="C497" s="12"/>
      <c r="D497" s="12"/>
      <c r="E497" s="2"/>
      <c r="F497" s="95"/>
      <c r="G497" s="115">
        <v>0</v>
      </c>
    </row>
    <row r="498" spans="1:7" x14ac:dyDescent="0.2">
      <c r="A498" s="43"/>
      <c r="B498" s="12"/>
      <c r="C498" s="12"/>
      <c r="D498" s="12"/>
      <c r="E498" s="2"/>
      <c r="F498" s="13"/>
      <c r="G498" s="115"/>
    </row>
    <row r="499" spans="1:7" x14ac:dyDescent="0.2">
      <c r="A499" s="43" t="s">
        <v>11</v>
      </c>
      <c r="B499" s="2"/>
      <c r="C499" s="3"/>
      <c r="D499" s="2"/>
      <c r="E499" s="2"/>
      <c r="F499" s="49"/>
      <c r="G499" s="116">
        <v>0</v>
      </c>
    </row>
    <row r="500" spans="1:7" x14ac:dyDescent="0.2">
      <c r="A500" s="43"/>
      <c r="B500" s="2"/>
      <c r="C500" s="3"/>
      <c r="D500" s="2"/>
      <c r="E500" s="2"/>
      <c r="F500" s="49"/>
      <c r="G500" s="116"/>
    </row>
    <row r="501" spans="1:7" x14ac:dyDescent="0.2">
      <c r="A501" s="6" t="s">
        <v>16</v>
      </c>
      <c r="B501" s="2"/>
      <c r="C501" s="3"/>
      <c r="D501" s="2"/>
      <c r="E501" s="2"/>
      <c r="F501" s="55"/>
      <c r="G501" s="117">
        <f>G502+G503+G504+G505+G506+G507+G508+G509+G510+G511+G512+G513</f>
        <v>173103.5</v>
      </c>
    </row>
    <row r="502" spans="1:7" x14ac:dyDescent="0.2">
      <c r="A502" s="10" t="s">
        <v>367</v>
      </c>
      <c r="B502" s="2">
        <v>14256</v>
      </c>
      <c r="C502" s="3">
        <v>42810</v>
      </c>
      <c r="D502" s="2">
        <v>23</v>
      </c>
      <c r="E502" s="16" t="s">
        <v>368</v>
      </c>
      <c r="F502" s="118">
        <v>457</v>
      </c>
      <c r="G502" s="36">
        <f>F502*D502</f>
        <v>10511</v>
      </c>
    </row>
    <row r="503" spans="1:7" x14ac:dyDescent="0.2">
      <c r="A503" s="10" t="s">
        <v>367</v>
      </c>
      <c r="B503" s="2">
        <v>14256</v>
      </c>
      <c r="C503" s="3">
        <v>42810</v>
      </c>
      <c r="D503" s="2">
        <v>23</v>
      </c>
      <c r="E503" s="16" t="s">
        <v>369</v>
      </c>
      <c r="F503" s="118">
        <v>2376</v>
      </c>
      <c r="G503" s="36">
        <f t="shared" ref="G503:G513" si="11">F503*D503</f>
        <v>54648</v>
      </c>
    </row>
    <row r="504" spans="1:7" x14ac:dyDescent="0.2">
      <c r="A504" s="10" t="s">
        <v>367</v>
      </c>
      <c r="B504" s="2">
        <v>14256</v>
      </c>
      <c r="C504" s="3">
        <v>42810</v>
      </c>
      <c r="D504" s="2">
        <v>23</v>
      </c>
      <c r="E504" s="16" t="s">
        <v>370</v>
      </c>
      <c r="F504" s="118">
        <v>500</v>
      </c>
      <c r="G504" s="36">
        <f t="shared" si="11"/>
        <v>11500</v>
      </c>
    </row>
    <row r="505" spans="1:7" x14ac:dyDescent="0.2">
      <c r="A505" s="10" t="s">
        <v>367</v>
      </c>
      <c r="B505" s="2">
        <v>14255</v>
      </c>
      <c r="C505" s="3">
        <v>42810</v>
      </c>
      <c r="D505" s="2">
        <v>15</v>
      </c>
      <c r="E505" s="16" t="s">
        <v>371</v>
      </c>
      <c r="F505" s="118">
        <v>71.900000000000006</v>
      </c>
      <c r="G505" s="36">
        <f t="shared" si="11"/>
        <v>1078.5</v>
      </c>
    </row>
    <row r="506" spans="1:7" x14ac:dyDescent="0.2">
      <c r="A506" s="10" t="s">
        <v>367</v>
      </c>
      <c r="B506" s="2">
        <v>14255</v>
      </c>
      <c r="C506" s="3">
        <v>42810</v>
      </c>
      <c r="D506" s="2">
        <v>6</v>
      </c>
      <c r="E506" s="16" t="s">
        <v>372</v>
      </c>
      <c r="F506" s="118">
        <v>345</v>
      </c>
      <c r="G506" s="36">
        <f t="shared" si="11"/>
        <v>2070</v>
      </c>
    </row>
    <row r="507" spans="1:7" x14ac:dyDescent="0.2">
      <c r="A507" s="10" t="s">
        <v>367</v>
      </c>
      <c r="B507" s="2">
        <v>14255</v>
      </c>
      <c r="C507" s="3">
        <v>42810</v>
      </c>
      <c r="D507" s="2">
        <v>5</v>
      </c>
      <c r="E507" s="10" t="s">
        <v>373</v>
      </c>
      <c r="F507" s="118">
        <v>433</v>
      </c>
      <c r="G507" s="36">
        <f t="shared" si="11"/>
        <v>2165</v>
      </c>
    </row>
    <row r="508" spans="1:7" x14ac:dyDescent="0.2">
      <c r="A508" s="10" t="s">
        <v>367</v>
      </c>
      <c r="B508" s="2">
        <v>14255</v>
      </c>
      <c r="C508" s="3">
        <v>42810</v>
      </c>
      <c r="D508" s="2">
        <v>20</v>
      </c>
      <c r="E508" s="10" t="s">
        <v>374</v>
      </c>
      <c r="F508" s="118">
        <v>393</v>
      </c>
      <c r="G508" s="36">
        <f t="shared" si="11"/>
        <v>7860</v>
      </c>
    </row>
    <row r="509" spans="1:7" x14ac:dyDescent="0.2">
      <c r="A509" s="10" t="s">
        <v>367</v>
      </c>
      <c r="B509" s="2">
        <v>14255</v>
      </c>
      <c r="C509" s="3">
        <v>42810</v>
      </c>
      <c r="D509" s="2">
        <v>15</v>
      </c>
      <c r="E509" s="16" t="s">
        <v>375</v>
      </c>
      <c r="F509" s="118">
        <v>273</v>
      </c>
      <c r="G509" s="36">
        <f t="shared" si="11"/>
        <v>4095</v>
      </c>
    </row>
    <row r="510" spans="1:7" x14ac:dyDescent="0.2">
      <c r="A510" s="10" t="s">
        <v>367</v>
      </c>
      <c r="B510" s="2">
        <v>14255</v>
      </c>
      <c r="C510" s="3">
        <v>42810</v>
      </c>
      <c r="D510" s="2">
        <v>2</v>
      </c>
      <c r="E510" s="16" t="s">
        <v>376</v>
      </c>
      <c r="F510" s="118">
        <v>1725</v>
      </c>
      <c r="G510" s="36">
        <f t="shared" si="11"/>
        <v>3450</v>
      </c>
    </row>
    <row r="511" spans="1:7" x14ac:dyDescent="0.2">
      <c r="A511" s="10" t="s">
        <v>367</v>
      </c>
      <c r="B511" s="2">
        <v>14257</v>
      </c>
      <c r="C511" s="3">
        <v>42810</v>
      </c>
      <c r="D511" s="2">
        <v>5</v>
      </c>
      <c r="E511" s="16" t="s">
        <v>377</v>
      </c>
      <c r="F511" s="118">
        <v>1895</v>
      </c>
      <c r="G511" s="36">
        <f t="shared" si="11"/>
        <v>9475</v>
      </c>
    </row>
    <row r="512" spans="1:7" x14ac:dyDescent="0.2">
      <c r="A512" s="10" t="s">
        <v>367</v>
      </c>
      <c r="B512" s="2">
        <v>14257</v>
      </c>
      <c r="C512" s="3">
        <v>42810</v>
      </c>
      <c r="D512" s="2">
        <v>5</v>
      </c>
      <c r="E512" s="16" t="s">
        <v>378</v>
      </c>
      <c r="F512" s="118">
        <v>3307</v>
      </c>
      <c r="G512" s="36">
        <f t="shared" si="11"/>
        <v>16535</v>
      </c>
    </row>
    <row r="513" spans="1:7" x14ac:dyDescent="0.2">
      <c r="A513" s="10" t="s">
        <v>367</v>
      </c>
      <c r="B513" s="2">
        <v>14257</v>
      </c>
      <c r="C513" s="3">
        <v>42810</v>
      </c>
      <c r="D513" s="2">
        <v>12</v>
      </c>
      <c r="E513" s="16" t="s">
        <v>379</v>
      </c>
      <c r="F513" s="118">
        <v>4143</v>
      </c>
      <c r="G513" s="36">
        <f t="shared" si="11"/>
        <v>49716</v>
      </c>
    </row>
    <row r="514" spans="1:7" x14ac:dyDescent="0.2">
      <c r="A514" s="6"/>
      <c r="B514" s="2"/>
      <c r="C514" s="3"/>
      <c r="D514" s="2"/>
      <c r="E514" s="2"/>
      <c r="F514" s="55"/>
      <c r="G514" s="117"/>
    </row>
    <row r="515" spans="1:7" x14ac:dyDescent="0.2">
      <c r="A515" s="6" t="s">
        <v>17</v>
      </c>
      <c r="B515" s="2"/>
      <c r="C515" s="3"/>
      <c r="D515" s="2"/>
      <c r="E515" s="2"/>
      <c r="F515" s="18"/>
      <c r="G515" s="116">
        <f>SUM(G516:G516)</f>
        <v>0</v>
      </c>
    </row>
    <row r="516" spans="1:7" x14ac:dyDescent="0.2">
      <c r="A516" s="43"/>
      <c r="B516" s="2"/>
      <c r="C516" s="3"/>
      <c r="D516" s="2"/>
      <c r="E516" s="2"/>
      <c r="F516" s="4"/>
      <c r="G516" s="36"/>
    </row>
    <row r="517" spans="1:7" x14ac:dyDescent="0.2">
      <c r="A517" s="6" t="s">
        <v>18</v>
      </c>
      <c r="B517" s="7"/>
      <c r="C517" s="3"/>
      <c r="D517" s="2"/>
      <c r="E517" s="2"/>
      <c r="F517" s="18"/>
      <c r="G517" s="116">
        <v>0</v>
      </c>
    </row>
    <row r="518" spans="1:7" x14ac:dyDescent="0.2">
      <c r="A518" s="6"/>
      <c r="B518" s="7"/>
      <c r="C518" s="3"/>
      <c r="D518" s="2"/>
      <c r="E518" s="2"/>
      <c r="F518" s="4"/>
      <c r="G518" s="116"/>
    </row>
    <row r="519" spans="1:7" x14ac:dyDescent="0.2">
      <c r="A519" s="6" t="s">
        <v>35</v>
      </c>
      <c r="B519" s="2"/>
      <c r="C519" s="3"/>
      <c r="D519" s="2"/>
      <c r="E519" s="62"/>
      <c r="F519" s="18"/>
      <c r="G519" s="116">
        <v>0</v>
      </c>
    </row>
    <row r="520" spans="1:7" x14ac:dyDescent="0.2">
      <c r="A520" s="6"/>
      <c r="B520" s="7"/>
      <c r="C520" s="3"/>
      <c r="D520" s="2"/>
      <c r="E520" s="62"/>
      <c r="F520" s="38"/>
      <c r="G520" s="37"/>
    </row>
    <row r="521" spans="1:7" x14ac:dyDescent="0.2">
      <c r="A521" s="6" t="s">
        <v>42</v>
      </c>
      <c r="B521" s="2"/>
      <c r="C521" s="3"/>
      <c r="D521" s="2"/>
      <c r="E521" s="62"/>
      <c r="F521" s="8"/>
      <c r="G521" s="115">
        <v>0</v>
      </c>
    </row>
    <row r="522" spans="1:7" x14ac:dyDescent="0.2">
      <c r="A522" s="6"/>
      <c r="B522" s="2"/>
      <c r="C522" s="3"/>
      <c r="D522" s="2"/>
      <c r="E522" s="62"/>
      <c r="F522" s="8"/>
      <c r="G522" s="115"/>
    </row>
    <row r="523" spans="1:7" x14ac:dyDescent="0.2">
      <c r="A523" s="8" t="s">
        <v>56</v>
      </c>
      <c r="B523" s="2"/>
      <c r="C523" s="3"/>
      <c r="D523" s="2"/>
      <c r="E523" s="62"/>
      <c r="F523" s="8"/>
      <c r="G523" s="115">
        <v>0</v>
      </c>
    </row>
    <row r="524" spans="1:7" x14ac:dyDescent="0.2">
      <c r="A524" s="6"/>
      <c r="B524" s="2"/>
      <c r="C524" s="3"/>
      <c r="D524" s="2"/>
      <c r="E524" s="62"/>
      <c r="F524" s="11"/>
      <c r="G524" s="119"/>
    </row>
    <row r="525" spans="1:7" x14ac:dyDescent="0.2">
      <c r="A525" s="8" t="s">
        <v>65</v>
      </c>
      <c r="B525" s="2"/>
      <c r="C525" s="3"/>
      <c r="D525" s="2"/>
      <c r="E525" s="2"/>
      <c r="F525" s="18"/>
      <c r="G525" s="116">
        <v>0</v>
      </c>
    </row>
    <row r="526" spans="1:7" x14ac:dyDescent="0.2">
      <c r="A526" s="6"/>
      <c r="B526" s="7"/>
      <c r="C526" s="3"/>
      <c r="D526" s="2"/>
      <c r="E526" s="2"/>
      <c r="F526" s="11"/>
      <c r="G526" s="37"/>
    </row>
    <row r="527" spans="1:7" x14ac:dyDescent="0.2">
      <c r="A527" s="8" t="s">
        <v>66</v>
      </c>
      <c r="B527" s="2"/>
      <c r="C527" s="3"/>
      <c r="D527" s="2"/>
      <c r="E527" s="2"/>
      <c r="F527" s="18"/>
      <c r="G527" s="116">
        <v>0</v>
      </c>
    </row>
    <row r="528" spans="1:7" x14ac:dyDescent="0.2">
      <c r="A528" s="8"/>
      <c r="B528" s="2"/>
      <c r="C528" s="3"/>
      <c r="D528" s="2"/>
      <c r="E528" s="2"/>
      <c r="F528" s="18"/>
      <c r="G528" s="116"/>
    </row>
    <row r="529" spans="1:9" x14ac:dyDescent="0.2">
      <c r="A529" s="8" t="s">
        <v>68</v>
      </c>
      <c r="B529" s="2"/>
      <c r="C529" s="3"/>
      <c r="D529" s="2"/>
      <c r="E529" s="2"/>
      <c r="F529" s="18"/>
      <c r="G529" s="116">
        <v>0</v>
      </c>
    </row>
    <row r="530" spans="1:9" x14ac:dyDescent="0.2">
      <c r="A530" s="10"/>
      <c r="B530" s="2"/>
      <c r="C530" s="2"/>
      <c r="D530" s="2"/>
      <c r="E530" s="2"/>
      <c r="F530" s="38"/>
      <c r="G530" s="37"/>
    </row>
    <row r="531" spans="1:9" x14ac:dyDescent="0.2">
      <c r="A531" s="8" t="s">
        <v>72</v>
      </c>
      <c r="B531" s="2" t="s">
        <v>258</v>
      </c>
      <c r="C531" s="3"/>
      <c r="D531" s="2" t="s">
        <v>258</v>
      </c>
      <c r="E531" s="2" t="s">
        <v>258</v>
      </c>
      <c r="F531" s="18"/>
      <c r="G531" s="116">
        <v>0</v>
      </c>
    </row>
    <row r="532" spans="1:9" ht="15.75" x14ac:dyDescent="0.25">
      <c r="A532" s="6"/>
      <c r="B532" s="2"/>
      <c r="C532" s="2"/>
      <c r="D532" s="2"/>
      <c r="E532" s="142" t="s">
        <v>73</v>
      </c>
      <c r="F532" s="139"/>
      <c r="G532" s="143">
        <f>G497+G499+G501+G515+G517+G519+G521+G523+G525+G527+G529+G531</f>
        <v>173103.5</v>
      </c>
    </row>
    <row r="533" spans="1:9" x14ac:dyDescent="0.2">
      <c r="A533" s="120"/>
      <c r="B533" s="120"/>
      <c r="C533" s="120"/>
      <c r="D533" s="120"/>
      <c r="E533" s="120"/>
      <c r="F533" s="120"/>
      <c r="G533" s="120"/>
    </row>
    <row r="534" spans="1:9" ht="12" thickBot="1" x14ac:dyDescent="0.25">
      <c r="A534" s="120"/>
      <c r="B534" s="120"/>
      <c r="C534" s="120"/>
      <c r="D534" s="120"/>
      <c r="E534" s="120"/>
      <c r="F534" s="120"/>
      <c r="G534" s="120"/>
    </row>
    <row r="535" spans="1:9" x14ac:dyDescent="0.2">
      <c r="A535" s="152" t="s">
        <v>0</v>
      </c>
      <c r="B535" s="153"/>
      <c r="C535" s="153"/>
      <c r="D535" s="153"/>
      <c r="E535" s="153"/>
      <c r="F535" s="153"/>
      <c r="G535" s="154"/>
      <c r="H535" s="73"/>
      <c r="I535" s="73"/>
    </row>
    <row r="536" spans="1:9" x14ac:dyDescent="0.2">
      <c r="A536" s="146" t="s">
        <v>381</v>
      </c>
      <c r="B536" s="147"/>
      <c r="C536" s="147"/>
      <c r="D536" s="147"/>
      <c r="E536" s="147"/>
      <c r="F536" s="147"/>
      <c r="G536" s="148"/>
      <c r="H536" s="73"/>
      <c r="I536" s="73"/>
    </row>
    <row r="537" spans="1:9" ht="12" thickBot="1" x14ac:dyDescent="0.25">
      <c r="A537" s="149" t="s">
        <v>2</v>
      </c>
      <c r="B537" s="150"/>
      <c r="C537" s="150"/>
      <c r="D537" s="150"/>
      <c r="E537" s="150"/>
      <c r="F537" s="150"/>
      <c r="G537" s="151"/>
      <c r="H537" s="73"/>
      <c r="I537" s="73"/>
    </row>
    <row r="538" spans="1:9" x14ac:dyDescent="0.2">
      <c r="A538" s="120"/>
      <c r="B538" s="77"/>
      <c r="C538" s="77"/>
      <c r="D538" s="77"/>
      <c r="E538" s="77"/>
      <c r="F538" s="85"/>
      <c r="G538" s="120"/>
    </row>
    <row r="539" spans="1:9" x14ac:dyDescent="0.2">
      <c r="A539" s="111" t="s">
        <v>315</v>
      </c>
      <c r="B539" s="112" t="s">
        <v>316</v>
      </c>
      <c r="C539" s="112" t="s">
        <v>317</v>
      </c>
      <c r="D539" s="112" t="s">
        <v>318</v>
      </c>
      <c r="E539" s="112" t="s">
        <v>319</v>
      </c>
      <c r="F539" s="113" t="s">
        <v>320</v>
      </c>
      <c r="G539" s="114" t="s">
        <v>321</v>
      </c>
    </row>
    <row r="540" spans="1:9" x14ac:dyDescent="0.2">
      <c r="A540" s="12" t="s">
        <v>3</v>
      </c>
      <c r="B540" s="12" t="s">
        <v>4</v>
      </c>
      <c r="C540" s="12" t="s">
        <v>208</v>
      </c>
      <c r="D540" s="12" t="s">
        <v>6</v>
      </c>
      <c r="E540" s="12" t="s">
        <v>7</v>
      </c>
      <c r="F540" s="13" t="s">
        <v>209</v>
      </c>
      <c r="G540" s="6" t="s">
        <v>210</v>
      </c>
    </row>
    <row r="541" spans="1:9" x14ac:dyDescent="0.2">
      <c r="A541" s="43" t="s">
        <v>211</v>
      </c>
      <c r="B541" s="66"/>
      <c r="C541" s="66"/>
      <c r="D541" s="66"/>
      <c r="E541" s="67"/>
      <c r="F541" s="121"/>
      <c r="G541" s="122">
        <v>0</v>
      </c>
    </row>
    <row r="542" spans="1:9" x14ac:dyDescent="0.2">
      <c r="A542" s="43"/>
      <c r="B542" s="66"/>
      <c r="C542" s="66"/>
      <c r="D542" s="66"/>
      <c r="E542" s="67"/>
      <c r="F542" s="68"/>
      <c r="G542" s="122"/>
    </row>
    <row r="543" spans="1:9" x14ac:dyDescent="0.2">
      <c r="A543" s="43" t="s">
        <v>11</v>
      </c>
      <c r="B543" s="2"/>
      <c r="C543" s="3"/>
      <c r="D543" s="2"/>
      <c r="E543" s="67"/>
      <c r="F543" s="49"/>
      <c r="G543" s="116">
        <v>0</v>
      </c>
    </row>
    <row r="544" spans="1:9" x14ac:dyDescent="0.2">
      <c r="A544" s="43"/>
      <c r="B544" s="2"/>
      <c r="C544" s="3"/>
      <c r="D544" s="2"/>
      <c r="E544" s="67"/>
      <c r="F544" s="49"/>
      <c r="G544" s="116"/>
    </row>
    <row r="545" spans="1:7" x14ac:dyDescent="0.2">
      <c r="A545" s="6" t="s">
        <v>16</v>
      </c>
      <c r="B545" s="2"/>
      <c r="C545" s="3"/>
      <c r="D545" s="2"/>
      <c r="E545" s="67"/>
      <c r="F545" s="55"/>
      <c r="G545" s="117">
        <v>0</v>
      </c>
    </row>
    <row r="546" spans="1:7" x14ac:dyDescent="0.2">
      <c r="A546" s="6"/>
      <c r="B546" s="2"/>
      <c r="C546" s="3"/>
      <c r="D546" s="2"/>
      <c r="E546" s="67"/>
      <c r="F546" s="55"/>
      <c r="G546" s="117"/>
    </row>
    <row r="547" spans="1:7" x14ac:dyDescent="0.2">
      <c r="A547" s="6" t="s">
        <v>17</v>
      </c>
      <c r="B547" s="2"/>
      <c r="C547" s="3"/>
      <c r="D547" s="2"/>
      <c r="E547" s="67"/>
      <c r="F547" s="18"/>
      <c r="G547" s="116">
        <f>SUM(G548:G548)</f>
        <v>0</v>
      </c>
    </row>
    <row r="548" spans="1:7" ht="12.75" x14ac:dyDescent="0.25">
      <c r="A548" s="69"/>
      <c r="B548" s="2"/>
      <c r="C548" s="3"/>
      <c r="D548" s="2"/>
      <c r="E548" s="67"/>
      <c r="F548" s="4"/>
      <c r="G548" s="36"/>
    </row>
    <row r="549" spans="1:7" x14ac:dyDescent="0.2">
      <c r="A549" s="6" t="s">
        <v>18</v>
      </c>
      <c r="B549" s="7"/>
      <c r="C549" s="3"/>
      <c r="D549" s="2"/>
      <c r="E549" s="67"/>
      <c r="F549" s="18"/>
      <c r="G549" s="116">
        <v>0</v>
      </c>
    </row>
    <row r="550" spans="1:7" x14ac:dyDescent="0.2">
      <c r="A550" s="6"/>
      <c r="B550" s="7"/>
      <c r="C550" s="3"/>
      <c r="D550" s="2"/>
      <c r="E550" s="67"/>
      <c r="F550" s="4"/>
      <c r="G550" s="116"/>
    </row>
    <row r="551" spans="1:7" x14ac:dyDescent="0.2">
      <c r="A551" s="6" t="s">
        <v>35</v>
      </c>
      <c r="B551" s="2"/>
      <c r="C551" s="3"/>
      <c r="D551" s="2"/>
      <c r="E551" s="70"/>
      <c r="F551" s="18"/>
      <c r="G551" s="116">
        <v>0</v>
      </c>
    </row>
    <row r="552" spans="1:7" ht="12.75" x14ac:dyDescent="0.25">
      <c r="A552" s="71"/>
      <c r="B552" s="7"/>
      <c r="C552" s="3"/>
      <c r="D552" s="2"/>
      <c r="E552" s="70"/>
      <c r="F552" s="38"/>
      <c r="G552" s="37"/>
    </row>
    <row r="553" spans="1:7" x14ac:dyDescent="0.2">
      <c r="A553" s="6" t="s">
        <v>42</v>
      </c>
      <c r="B553" s="2"/>
      <c r="C553" s="3"/>
      <c r="D553" s="2"/>
      <c r="E553" s="70"/>
      <c r="F553" s="8"/>
      <c r="G553" s="115">
        <v>0</v>
      </c>
    </row>
    <row r="554" spans="1:7" x14ac:dyDescent="0.2">
      <c r="A554" s="8" t="s">
        <v>65</v>
      </c>
      <c r="B554" s="2"/>
      <c r="C554" s="3"/>
      <c r="D554" s="2"/>
      <c r="E554" s="67"/>
      <c r="F554" s="18"/>
      <c r="G554" s="116">
        <v>0</v>
      </c>
    </row>
    <row r="555" spans="1:7" x14ac:dyDescent="0.2">
      <c r="A555" s="123"/>
      <c r="B555" s="7"/>
      <c r="C555" s="3"/>
      <c r="D555" s="2"/>
      <c r="E555" s="67"/>
      <c r="F555" s="11"/>
      <c r="G555" s="37"/>
    </row>
    <row r="556" spans="1:7" x14ac:dyDescent="0.2">
      <c r="A556" s="8" t="s">
        <v>66</v>
      </c>
      <c r="B556" s="2"/>
      <c r="C556" s="3"/>
      <c r="D556" s="2"/>
      <c r="E556" s="67"/>
      <c r="F556" s="18"/>
      <c r="G556" s="116">
        <v>0</v>
      </c>
    </row>
    <row r="557" spans="1:7" x14ac:dyDescent="0.2">
      <c r="A557" s="8"/>
      <c r="B557" s="2"/>
      <c r="C557" s="3"/>
      <c r="D557" s="2"/>
      <c r="E557" s="67"/>
      <c r="F557" s="18"/>
      <c r="G557" s="116"/>
    </row>
    <row r="558" spans="1:7" x14ac:dyDescent="0.2">
      <c r="A558" s="8" t="s">
        <v>68</v>
      </c>
      <c r="B558" s="2"/>
      <c r="C558" s="3"/>
      <c r="D558" s="2"/>
      <c r="E558" s="67"/>
      <c r="F558" s="18"/>
      <c r="G558" s="116">
        <f>G559</f>
        <v>9100</v>
      </c>
    </row>
    <row r="559" spans="1:7" x14ac:dyDescent="0.2">
      <c r="A559" s="10" t="s">
        <v>382</v>
      </c>
      <c r="B559" s="2">
        <v>290</v>
      </c>
      <c r="C559" s="3">
        <v>43424</v>
      </c>
      <c r="D559" s="2">
        <v>1</v>
      </c>
      <c r="E559" s="67" t="s">
        <v>383</v>
      </c>
      <c r="F559" s="38">
        <v>9100</v>
      </c>
      <c r="G559" s="37">
        <f>F559*D559</f>
        <v>9100</v>
      </c>
    </row>
    <row r="560" spans="1:7" ht="15.75" x14ac:dyDescent="0.25">
      <c r="A560" s="8"/>
      <c r="B560" s="2" t="s">
        <v>258</v>
      </c>
      <c r="C560" s="3"/>
      <c r="D560" s="2" t="s">
        <v>258</v>
      </c>
      <c r="E560" s="126" t="s">
        <v>72</v>
      </c>
      <c r="F560" s="134"/>
      <c r="G560" s="135">
        <v>9100</v>
      </c>
    </row>
    <row r="561" spans="1:7" ht="15.75" x14ac:dyDescent="0.25">
      <c r="A561" s="124"/>
      <c r="B561" s="2"/>
      <c r="C561" s="2"/>
      <c r="D561" s="2"/>
      <c r="E561" s="133" t="s">
        <v>73</v>
      </c>
      <c r="F561" s="8"/>
      <c r="G561" s="125">
        <f>SUM(G66+G160+G244+G305+G351+G411+G488+G532+G560)</f>
        <v>1860612.1870000006</v>
      </c>
    </row>
    <row r="562" spans="1:7" x14ac:dyDescent="0.2">
      <c r="G562" s="144"/>
    </row>
    <row r="563" spans="1:7" x14ac:dyDescent="0.2">
      <c r="G563" s="145"/>
    </row>
    <row r="564" spans="1:7" x14ac:dyDescent="0.2">
      <c r="A564" s="164"/>
      <c r="B564" s="164"/>
      <c r="C564" s="164"/>
      <c r="D564" s="164"/>
      <c r="E564" s="164"/>
      <c r="F564" s="164"/>
      <c r="G564" s="164"/>
    </row>
  </sheetData>
  <mergeCells count="28">
    <mergeCell ref="A564:G564"/>
    <mergeCell ref="A493:G493"/>
    <mergeCell ref="A414:G414"/>
    <mergeCell ref="A415:G415"/>
    <mergeCell ref="A416:G416"/>
    <mergeCell ref="A491:G491"/>
    <mergeCell ref="A492:G492"/>
    <mergeCell ref="A535:G535"/>
    <mergeCell ref="A536:G536"/>
    <mergeCell ref="A537:G537"/>
    <mergeCell ref="A310:G310"/>
    <mergeCell ref="A249:G249"/>
    <mergeCell ref="A250:G250"/>
    <mergeCell ref="A356:G356"/>
    <mergeCell ref="A311:G311"/>
    <mergeCell ref="A354:G354"/>
    <mergeCell ref="A355:G355"/>
    <mergeCell ref="A309:G309"/>
    <mergeCell ref="A1:G1"/>
    <mergeCell ref="A2:G2"/>
    <mergeCell ref="A68:G68"/>
    <mergeCell ref="A69:G69"/>
    <mergeCell ref="A164:G164"/>
    <mergeCell ref="A165:G165"/>
    <mergeCell ref="A166:G166"/>
    <mergeCell ref="A248:G248"/>
    <mergeCell ref="A70:G70"/>
    <mergeCell ref="A3:G3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</dc:creator>
  <cp:lastModifiedBy>financeiro</cp:lastModifiedBy>
  <cp:lastPrinted>2019-03-25T13:13:15Z</cp:lastPrinted>
  <dcterms:created xsi:type="dcterms:W3CDTF">2018-02-27T16:37:55Z</dcterms:created>
  <dcterms:modified xsi:type="dcterms:W3CDTF">2022-10-10T13:28:11Z</dcterms:modified>
</cp:coreProperties>
</file>