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19\"/>
    </mc:Choice>
  </mc:AlternateContent>
  <xr:revisionPtr revIDLastSave="0" documentId="8_{54E75B62-9A8D-4D1E-9FA6-8FF03C218F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  <sheet name="Plan2" sheetId="2" r:id="rId2"/>
    <sheet name="Plan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71" i="1" l="1"/>
  <c r="G673" i="1" s="1"/>
  <c r="G680" i="1" s="1"/>
  <c r="G670" i="1"/>
  <c r="G677" i="1"/>
  <c r="G661" i="1"/>
  <c r="G644" i="1" l="1"/>
  <c r="G643" i="1" s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18" i="1"/>
  <c r="G624" i="1" l="1"/>
  <c r="G646" i="1" s="1"/>
  <c r="F486" i="1"/>
  <c r="F487" i="1"/>
  <c r="F488" i="1"/>
  <c r="F489" i="1"/>
  <c r="F490" i="1"/>
  <c r="F491" i="1"/>
  <c r="F492" i="1"/>
  <c r="F493" i="1"/>
  <c r="F494" i="1"/>
  <c r="F495" i="1"/>
  <c r="F496" i="1"/>
  <c r="F485" i="1"/>
  <c r="G586" i="1" l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 l="1"/>
  <c r="G603" i="1" s="1"/>
  <c r="G530" i="1"/>
  <c r="G522" i="1"/>
  <c r="G521" i="1"/>
  <c r="G520" i="1"/>
  <c r="G519" i="1"/>
  <c r="G518" i="1"/>
  <c r="G517" i="1"/>
  <c r="G504" i="1"/>
  <c r="G503" i="1"/>
  <c r="G502" i="1"/>
  <c r="G501" i="1"/>
  <c r="G500" i="1"/>
  <c r="G523" i="1" l="1"/>
  <c r="G505" i="1"/>
  <c r="G449" i="1"/>
  <c r="F449" i="1"/>
  <c r="G446" i="1"/>
  <c r="F445" i="1"/>
  <c r="G445" i="1" s="1"/>
  <c r="G444" i="1"/>
  <c r="G443" i="1"/>
  <c r="G442" i="1"/>
  <c r="G441" i="1"/>
  <c r="F440" i="1"/>
  <c r="G440" i="1" s="1"/>
  <c r="G438" i="1"/>
  <c r="G437" i="1"/>
  <c r="G436" i="1"/>
  <c r="G435" i="1"/>
  <c r="G434" i="1"/>
  <c r="G433" i="1"/>
  <c r="G432" i="1"/>
  <c r="G431" i="1"/>
  <c r="G430" i="1"/>
  <c r="G429" i="1"/>
  <c r="G428" i="1"/>
  <c r="G427" i="1"/>
  <c r="F426" i="1"/>
  <c r="G418" i="1"/>
  <c r="F418" i="1"/>
  <c r="G412" i="1"/>
  <c r="G411" i="1"/>
  <c r="G410" i="1"/>
  <c r="G409" i="1"/>
  <c r="F408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1" i="1"/>
  <c r="G230" i="1"/>
  <c r="G229" i="1"/>
  <c r="G228" i="1"/>
  <c r="G227" i="1"/>
  <c r="G219" i="1"/>
  <c r="G208" i="1"/>
  <c r="G207" i="1" s="1"/>
  <c r="G196" i="1"/>
  <c r="G194" i="1"/>
  <c r="G182" i="1"/>
  <c r="G186" i="1" s="1"/>
  <c r="G175" i="1"/>
  <c r="G156" i="1"/>
  <c r="G155" i="1"/>
  <c r="G154" i="1"/>
  <c r="G153" i="1"/>
  <c r="G152" i="1"/>
  <c r="G149" i="1"/>
  <c r="G148" i="1"/>
  <c r="G147" i="1"/>
  <c r="G146" i="1"/>
  <c r="G145" i="1"/>
  <c r="G144" i="1"/>
  <c r="G143" i="1"/>
  <c r="G142" i="1"/>
  <c r="G141" i="1"/>
  <c r="G140" i="1"/>
  <c r="G138" i="1"/>
  <c r="G137" i="1"/>
  <c r="G136" i="1"/>
  <c r="G135" i="1"/>
  <c r="G134" i="1"/>
  <c r="G133" i="1"/>
  <c r="G128" i="1"/>
  <c r="G127" i="1"/>
  <c r="G126" i="1"/>
  <c r="G114" i="1"/>
  <c r="G113" i="1"/>
  <c r="G110" i="1"/>
  <c r="G109" i="1"/>
  <c r="G108" i="1"/>
  <c r="G107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89" i="1"/>
  <c r="G79" i="1"/>
  <c r="G83" i="1" s="1"/>
  <c r="G76" i="1"/>
  <c r="G75" i="1"/>
  <c r="G64" i="1"/>
  <c r="G63" i="1"/>
  <c r="G62" i="1"/>
  <c r="G56" i="1"/>
  <c r="G55" i="1"/>
  <c r="G54" i="1"/>
  <c r="G53" i="1"/>
  <c r="G52" i="1"/>
  <c r="G51" i="1"/>
  <c r="G50" i="1"/>
  <c r="G47" i="1"/>
  <c r="G42" i="1"/>
  <c r="G41" i="1"/>
  <c r="G40" i="1"/>
  <c r="G39" i="1"/>
  <c r="G38" i="1"/>
  <c r="G37" i="1"/>
  <c r="G34" i="1"/>
  <c r="G33" i="1"/>
  <c r="G32" i="1"/>
  <c r="G31" i="1"/>
  <c r="G30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0" i="1"/>
  <c r="G9" i="1"/>
  <c r="G8" i="1"/>
  <c r="G35" i="1" l="1"/>
  <c r="G111" i="1"/>
  <c r="G77" i="1"/>
  <c r="G29" i="1"/>
  <c r="G150" i="1"/>
  <c r="G157" i="1"/>
  <c r="G174" i="1"/>
  <c r="G408" i="1"/>
  <c r="G232" i="1"/>
  <c r="G426" i="1"/>
  <c r="G115" i="1"/>
  <c r="F456" i="1"/>
  <c r="G129" i="1"/>
  <c r="G130" i="1" s="1"/>
  <c r="G225" i="1"/>
  <c r="G48" i="1"/>
  <c r="G11" i="1"/>
  <c r="G57" i="1"/>
  <c r="G65" i="1"/>
  <c r="G105" i="1"/>
  <c r="G456" i="1" l="1"/>
  <c r="G246" i="1"/>
  <c r="G116" i="1"/>
  <c r="G158" i="1"/>
  <c r="G66" i="1"/>
  <c r="G497" i="1"/>
  <c r="G537" i="1" s="1"/>
  <c r="G160" i="1" l="1"/>
</calcChain>
</file>

<file path=xl/sharedStrings.xml><?xml version="1.0" encoding="utf-8"?>
<sst xmlns="http://schemas.openxmlformats.org/spreadsheetml/2006/main" count="807" uniqueCount="405">
  <si>
    <t>CÂMARA MUNICIPAL DO NATAL</t>
  </si>
  <si>
    <t>RELAÇÃO DE MATERIAIS PERMANENTES ADQUIRIDOS EM 2010</t>
  </si>
  <si>
    <t>449052 - EQUIP. E MATERIAL PERMANENTE</t>
  </si>
  <si>
    <t>FORNECEDOR</t>
  </si>
  <si>
    <t>N.F.</t>
  </si>
  <si>
    <t>DT/PAG</t>
  </si>
  <si>
    <t>QUANT.</t>
  </si>
  <si>
    <t>ESPECIFICAÇÃO</t>
  </si>
  <si>
    <t>V.UNITARIO</t>
  </si>
  <si>
    <t>TOTAL</t>
  </si>
  <si>
    <t>TOTAL JANEIRO =</t>
  </si>
  <si>
    <t>TOTAL DE FEVEREIRO=</t>
  </si>
  <si>
    <t>M.V PEDROZA JUCÁ</t>
  </si>
  <si>
    <t>POLTRONA INTERLOCUTOR FLEXLINEA</t>
  </si>
  <si>
    <t>MESA KA 1,5 X 0,7 C GAVETREIRO FLEXLINEA</t>
  </si>
  <si>
    <t>POLTRONA PRESIDENTE FLEXLINEA</t>
  </si>
  <si>
    <t>TOTAL DE MARÇO=</t>
  </si>
  <si>
    <t>TOTAL DE ABRIL=</t>
  </si>
  <si>
    <t>TOTAL DE MAIO=</t>
  </si>
  <si>
    <t>JOCIL DECORAÇÃO LTDA</t>
  </si>
  <si>
    <t>TECIDO PARIS COR CRU</t>
  </si>
  <si>
    <t>TECIDO KINGSTON COR AREIA</t>
  </si>
  <si>
    <t>CONFECÇÃO DE CORTINA</t>
  </si>
  <si>
    <t>TUBO ALUMINIO BRILHANTE</t>
  </si>
  <si>
    <t>SUPORTE ALUM BRIL</t>
  </si>
  <si>
    <t>PONTEIRA ALUM BRILHANTE</t>
  </si>
  <si>
    <t>ARGOLA ALUMINIO BRILHANTE</t>
  </si>
  <si>
    <t>INSTALAÇÃO DE CORTINA PERSIANA</t>
  </si>
  <si>
    <t>COURO ECOLOGICO NOBUX</t>
  </si>
  <si>
    <t>MAO-DE-OBRA ESTOFADO</t>
  </si>
  <si>
    <t>TAPETE EGPCIO 200X300</t>
  </si>
  <si>
    <t>TECIDO J 6090</t>
  </si>
  <si>
    <t>TECIDO JACUARD</t>
  </si>
  <si>
    <t xml:space="preserve">MAO-DE-OBRA </t>
  </si>
  <si>
    <t>PINGENTE E OTICA</t>
  </si>
  <si>
    <t>TOTAL DE JUNHO=</t>
  </si>
  <si>
    <t>FLEXLINE COMERCIAL LTDA - ME</t>
  </si>
  <si>
    <t>LONGARINA EXEC C 03 LUGARES FLEXLINEA</t>
  </si>
  <si>
    <t>LONGARINA EXEC C 03 LUGARES E BR FLEXLINEA</t>
  </si>
  <si>
    <t>CADEIRA FIXA EXC FLEXLINEA</t>
  </si>
  <si>
    <t>ARMARIO SEMI-ABERTO LINHA FLEXLINEA</t>
  </si>
  <si>
    <t>POLTRONA PRESIDENTE IMPORT FLEXLINEA</t>
  </si>
  <si>
    <t>TOTAL DE JULHO=</t>
  </si>
  <si>
    <t>NATAL CARTUCHOS INFORMATICA LTDA</t>
  </si>
  <si>
    <t>PLACA MAE INTEL</t>
  </si>
  <si>
    <t>HD 500GB SANSUNG</t>
  </si>
  <si>
    <t>PROCESSADOR INTEL</t>
  </si>
  <si>
    <t>MEMORIA 2G MARK LUSUN</t>
  </si>
  <si>
    <t>GABINETE CLONE</t>
  </si>
  <si>
    <t>ROTEADOR HP SEM FIO</t>
  </si>
  <si>
    <t>PEGASUS COMERCIO E SERVIÇOS LTDA ME</t>
  </si>
  <si>
    <t>MICRO COMPUTADOR INTEL: MEMORIA 1GB, DISCO RIGIDO DE 160</t>
  </si>
  <si>
    <t>MONITOR LCD 16" PLACA MÂE ON BOARD, PLACA DE REDE, PLACA</t>
  </si>
  <si>
    <t>DE SOM, PLACA DE VIDEO, GABINETE COM LATERAL EM ACRILICO</t>
  </si>
  <si>
    <t>FONTE DE ALIMENTAÇÃO 450W, TECLADO PADRÃO PORTUGUES</t>
  </si>
  <si>
    <t>MOUSE OPTICO E ESTABILIZADOR</t>
  </si>
  <si>
    <t>TOTAL DE AGOSTO=</t>
  </si>
  <si>
    <t>AZEVEDO E BEZERRA LTDA</t>
  </si>
  <si>
    <t>22/092010</t>
  </si>
  <si>
    <t>IMPRESSORA MULTIFUNCIONAL HP</t>
  </si>
  <si>
    <t>IMPRESSORA MULTIFUNCIONAL OFFICEJET</t>
  </si>
  <si>
    <t>IMPRESSORA LASER COLOR HP</t>
  </si>
  <si>
    <t>CADEIRA SECRETARIA FLEXLINEA</t>
  </si>
  <si>
    <t>MESA 1,5 FLEXLINEA</t>
  </si>
  <si>
    <t>GAVETEIRO FIXO 2 GAV FLEXLINEA</t>
  </si>
  <si>
    <t>TOTAL DE SETEMBRO=</t>
  </si>
  <si>
    <t>TOTAL DE OUTUBRO=</t>
  </si>
  <si>
    <t xml:space="preserve"> </t>
  </si>
  <si>
    <t>TOTAL DE NOVEMBRO=</t>
  </si>
  <si>
    <t>POLTRONA DIRETOR MOD 1025 FLEXLINEA</t>
  </si>
  <si>
    <t>MESA 1,2 C/ GAVETAS 30MM FLEXLINEA</t>
  </si>
  <si>
    <t>MESA 0,9 C/ TECIDO FLEXLINEA</t>
  </si>
  <si>
    <t>TOTAL DE DEZEMBRO=</t>
  </si>
  <si>
    <t>TOTAL GERAL</t>
  </si>
  <si>
    <t>RELAÇÃO DE MATERIAIS PERMANENTES ADQUIRIDOS EM 2011</t>
  </si>
  <si>
    <t>J DE MOURA VALE-ME</t>
  </si>
  <si>
    <t>PAR DE ALTO FALANTE DE 6</t>
  </si>
  <si>
    <t>CAIXA DE SOM C ALTO FALANTE</t>
  </si>
  <si>
    <t>LM MALHEIRO MÓVEIS E ACES P ESC</t>
  </si>
  <si>
    <t>ARMARIO ALTO MED 198*90*40 PORMETAL</t>
  </si>
  <si>
    <t>CAFETEIRA INDUSTRIAL 6LTS-UNIVERSAL</t>
  </si>
  <si>
    <t>FREEZER VERTICAL 260LTS FE26-ELETROLUX</t>
  </si>
  <si>
    <t>REFRIGERADOR 120 LITROS-ELETROLUX</t>
  </si>
  <si>
    <t>LM MALEIRO MOVEIS E ACES P ESC</t>
  </si>
  <si>
    <t>FORNO MICROONDAS-ELETROLUX</t>
  </si>
  <si>
    <t>TEXAS SERV E INFORMATICA LTDA</t>
  </si>
  <si>
    <t>MICROCOMPUTADOR PENTIUM DUAL CORE E5700</t>
  </si>
  <si>
    <t>ANTENA RECEPÇÃO WIRELESS</t>
  </si>
  <si>
    <t>MICROCOMPUTADOR WORKSTATION PENTIUM C2</t>
  </si>
  <si>
    <t>NO BREAK BMI MAXI POWER 700VA</t>
  </si>
  <si>
    <t>NO BREAK BMI MAXI POWER 1400VA</t>
  </si>
  <si>
    <t>NOT MEGAWARE SLIM UVL (CEL DCORE SU23002G</t>
  </si>
  <si>
    <t>CAMERA DIGITAL SONY DSC-W320(PRETA)</t>
  </si>
  <si>
    <t>ALICATE CRIMPADOR LEADERSHIP-8970</t>
  </si>
  <si>
    <t>BATERIA 2032 P/MICRO</t>
  </si>
  <si>
    <t>BATERIA SELADA 12V 7AH P/ NO BREAK-21827</t>
  </si>
  <si>
    <t>IMPRESSORA HP LASER M1132</t>
  </si>
  <si>
    <t>IMPRESSORA LASE BROTHER MFC7840W</t>
  </si>
  <si>
    <t>SCANNER HP SCANJET G2710 L2696A</t>
  </si>
  <si>
    <t>PEN DRIVE 2GB PQU172P-AZUL</t>
  </si>
  <si>
    <t>ADAPTADOR TOMADA ANTIGA P/PADRAO NOVO</t>
  </si>
  <si>
    <t>ADAPTADOR TOMADA PADRAO NOVO P/ANTIGO</t>
  </si>
  <si>
    <t>IVANALDO SEVERINO MALHEIRO</t>
  </si>
  <si>
    <t>ESTANTE EM AÇO C/6 DIVISORIAS-PORMENTAL</t>
  </si>
  <si>
    <t>CAFETEIRA INDUSTRIAL-UNIVERSAL</t>
  </si>
  <si>
    <t>VENTILADOR DE COLUNA 50CM</t>
  </si>
  <si>
    <t>ARMARIO ALTO MED 1.98*90*40.PORMETAL</t>
  </si>
  <si>
    <t>MADETEX INDUSTRAL E COMERCIO LT</t>
  </si>
  <si>
    <t>POLTRONA MADETEX VANCOUVER</t>
  </si>
  <si>
    <t>PUFF MADETEX 0,50*,050</t>
  </si>
  <si>
    <t>R e G TELECOM LTDA-ME</t>
  </si>
  <si>
    <t xml:space="preserve">RADIO TWIN INTELBRAS 96 PRT UN1  </t>
  </si>
  <si>
    <t>TEXAS SERV E INF LTDA</t>
  </si>
  <si>
    <t>SERVIDOR TX-X04 C 2CPU XEON QUAD,4HD´S 1</t>
  </si>
  <si>
    <t>NO BREAK MICROSOL STAY PS2200VA</t>
  </si>
  <si>
    <t xml:space="preserve">SWITCH 8 PORTAS TENDA </t>
  </si>
  <si>
    <t xml:space="preserve">SWITCH 5 PORTAS TENDA  </t>
  </si>
  <si>
    <t xml:space="preserve">SWITCH 24 PORTAS TENDA  </t>
  </si>
  <si>
    <t xml:space="preserve">MONITOR 15.6 LED LG E1641S </t>
  </si>
  <si>
    <t xml:space="preserve">UDP TEXAS TECLADO </t>
  </si>
  <si>
    <t>UDP TEXAS MOUSE OPTICO</t>
  </si>
  <si>
    <t xml:space="preserve">UDP TEXAS ATTIS </t>
  </si>
  <si>
    <t>IMPRESSORA HP JATO TINTA 3050</t>
  </si>
  <si>
    <t>WIRILESS ROUTER INTELBRAS WRN 342</t>
  </si>
  <si>
    <t>ESTABILIZADOR MICROSOL SOL 1000</t>
  </si>
  <si>
    <t xml:space="preserve">ESTABILIZADOR 300VA APC-MICROSOL CUBIC </t>
  </si>
  <si>
    <t>MONITOR 18.5 LED AOC E950SW</t>
  </si>
  <si>
    <t>TECLADO E MOUSE PS2 FORTREK COMBO SK307</t>
  </si>
  <si>
    <t xml:space="preserve">GABINETE COLETEK 4 BAIAS </t>
  </si>
  <si>
    <t>GRAVADOR DVD LITE-ON SATA 22X</t>
  </si>
  <si>
    <t>HD 500 GB SERIAL ALTA SEAGATE</t>
  </si>
  <si>
    <t>MEMORIA 2GB DDR3 1333</t>
  </si>
  <si>
    <t>PLACA MAE 775</t>
  </si>
  <si>
    <t>PROC INTEL (775) PENTIUM DUAL CORE</t>
  </si>
  <si>
    <t>J.B DE ALBUQUERQUE JUNIOR</t>
  </si>
  <si>
    <t xml:space="preserve">CAMARA COM INFRAVERMELHO </t>
  </si>
  <si>
    <t>GRAVADOR DVR ESTANOALONG 16 CANAIS</t>
  </si>
  <si>
    <t xml:space="preserve">BASTÃO RONDA, CONEXÃO USB </t>
  </si>
  <si>
    <t>CENTRAL DE ALARMRATIVE</t>
  </si>
  <si>
    <t>SENSOR DE INFRA VERMELHO MICRO ONDAS</t>
  </si>
  <si>
    <t>RELAÇÃO DE MATERIAIS PERMANENTES ADQUIRIDOS EM 2012</t>
  </si>
  <si>
    <t>JANEIRO =</t>
  </si>
  <si>
    <t>FEVEREIRO=</t>
  </si>
  <si>
    <t>MARELLI MOVEIS PARA ESCRITORIO</t>
  </si>
  <si>
    <t>POLTRONA PARA AUDITORIO</t>
  </si>
  <si>
    <t>MESA EM "L" 1400*1400*735MM</t>
  </si>
  <si>
    <t>GAVETEIRO VOLANTE C 2 GAVETAS E 1 GAVETÃO PASTA</t>
  </si>
  <si>
    <t>POLTRONA INTERLOCUTORES FIXA</t>
  </si>
  <si>
    <t>CADEIRA GIRATORIA TIPO DIGITADOR C APOIO DE BRAÇ</t>
  </si>
  <si>
    <t xml:space="preserve">POLTRONA GIRATORIA TIPO PRESIDENTE C ESPALDAR </t>
  </si>
  <si>
    <t>MESA RETA 1000*600*735MM</t>
  </si>
  <si>
    <t>MESA RETA 800*600*735MM</t>
  </si>
  <si>
    <t>MESA DE REUNIÃO TAMPO REDONDO 1200</t>
  </si>
  <si>
    <t>LONGARINA DE POLTRONA ESPALDAR MEDIO 3 LUGARE</t>
  </si>
  <si>
    <t>GION COMERCIO E REPRES LTDA</t>
  </si>
  <si>
    <t>ARMÁRIO 2 PORTAS ALTO</t>
  </si>
  <si>
    <t>ARMÁRIO 2 PORTAS BAIXO</t>
  </si>
  <si>
    <t>POLTRONA EST ESPALDAR MÉDIO INTERLOCUTORES</t>
  </si>
  <si>
    <t>POLTRONA EST ESPALDAR ALTO</t>
  </si>
  <si>
    <t>POLTRONA EST ESPALDAR MÉDIO</t>
  </si>
  <si>
    <t>SOFÁ DE 1 LUGAR</t>
  </si>
  <si>
    <t>TEXAS SERV  E INFORMATICA</t>
  </si>
  <si>
    <t>WIRELESS ROUTER INTELBRAS WRT 342 GARANTIA 180DI</t>
  </si>
  <si>
    <t>U.D.P MICRO DCORE 3.0GHZ,2MB CACHE,2GB,50</t>
  </si>
  <si>
    <t>MONITOR 18,5 LED AOC-E950SW</t>
  </si>
  <si>
    <t>MONITOR 15,5 LED AOC-E950SW</t>
  </si>
  <si>
    <t>ESTABILIZADOR 300VA APC-MICROSOL CUBIC</t>
  </si>
  <si>
    <t>U.D.P MICRO 15 3.1 6MB CACHE,4 GB ,1TB,DV</t>
  </si>
  <si>
    <t>CARLOS JOSÉ SOARES DA SILVA</t>
  </si>
  <si>
    <t>(3)QUADROS NO FORMATO,190*100CM,AS/LONA</t>
  </si>
  <si>
    <t>(1)QUADRO NO FORMATO,120*120CM,AS/LONA</t>
  </si>
  <si>
    <t>(3)QUADROS NO FORMATO,180*90CM,AS/LONA</t>
  </si>
  <si>
    <t>(1)QUADRO NO FORMATO,120*80CM,AS/LONA</t>
  </si>
  <si>
    <t>(1)QUADRO NO FORMATO,150*80CM,AS/LONA</t>
  </si>
  <si>
    <t>(3)QUADROS NO FORMATO,100*100CM,AS/LONA</t>
  </si>
  <si>
    <t>FORTE NETWORK LTDA-ME</t>
  </si>
  <si>
    <t xml:space="preserve">CEM LICENÇAS DE USO DO SOFTWARE ANTIVIRUS </t>
  </si>
  <si>
    <t>KASPERSKY BUSINESS SPACE SECURITY BRAZILIAN EDI.</t>
  </si>
  <si>
    <t xml:space="preserve">100-149.USER PELO PERIODO DE UM ANO. CONFORME </t>
  </si>
  <si>
    <t>EMP 365/12</t>
  </si>
  <si>
    <t>NATAL COMERCIO E ELETRONICA LT</t>
  </si>
  <si>
    <t>CAIXA MULTIUSO ROLL SL2500 C/ MESA 5 CANAIS</t>
  </si>
  <si>
    <t>MICROFONE PRO SM- 50 VK</t>
  </si>
  <si>
    <t>MICROFONE FACIAL CNK200</t>
  </si>
  <si>
    <t>E</t>
  </si>
  <si>
    <t>MICROFONE SEM FIO DE MAO</t>
  </si>
  <si>
    <t>WTEC MOVEIS E EQUIPAMENTOS TECNICOS LTDA</t>
  </si>
  <si>
    <t>ESTANTE DURALINE FACE DUPLA BASE ABERTA 2.00M</t>
  </si>
  <si>
    <t>CAIXA DURALINE PERIODICOS FUNDO ABERTO 10.0*20.0</t>
  </si>
  <si>
    <t xml:space="preserve">EXPOSITOR DURALINE ESCAMOTEAVEL BASE FECHAD </t>
  </si>
  <si>
    <t>CARRINHO SLIT BIBLIOTECA 53.0*105*53.0</t>
  </si>
  <si>
    <t>BIBLICANTO SLIT 13.0*20.0*13.0</t>
  </si>
  <si>
    <t>ESCALDA DURALINE ACO 2 DEGRAUS 35.0*42.0</t>
  </si>
  <si>
    <t>IMPLY TECNOLOGIA ELETRONICA LTDA</t>
  </si>
  <si>
    <t>SCP,CRONOMETRO P TRIBUNA</t>
  </si>
  <si>
    <t>MONITOR LFD,SAMSUNG,46OUT-B LH46CBQLBH</t>
  </si>
  <si>
    <t xml:space="preserve">SCP,PLATAFORMA GERENCIADORA DE VIDEO </t>
  </si>
  <si>
    <t>SCP,TERMINAL,ETHERNET,LCD02*16,FINGER</t>
  </si>
  <si>
    <t xml:space="preserve">SCP,PLATAFORMA GERENCIADORA MICROFONES </t>
  </si>
  <si>
    <t>SCF,LICENÇA SOFTWARE CONTROLE DE MICROFO</t>
  </si>
  <si>
    <t>SCP, LICENÇA SOFTWARE PRESIDENTE</t>
  </si>
  <si>
    <t>SCP,LICENÇA PLATAFORMA GERENCIADORA</t>
  </si>
  <si>
    <t xml:space="preserve">PRESTAÇÃO DE SERV DE INSTALAÇÃO </t>
  </si>
  <si>
    <t>SCP,TERMINAL/MONITOR PRESIDENTE 17'</t>
  </si>
  <si>
    <t>SCP,QC P CONTROLE DE MICROFONES CORTE PO</t>
  </si>
  <si>
    <t>MANUTENÇÃO</t>
  </si>
  <si>
    <t>IPI</t>
  </si>
  <si>
    <t>RELAÇÃO DE MATERIAIS PERMANENTES ADQUIRIDOS EM 2013</t>
  </si>
  <si>
    <t>DATA</t>
  </si>
  <si>
    <t>VR.UNITARIO</t>
  </si>
  <si>
    <t>VR. TOTAL</t>
  </si>
  <si>
    <t>TOTAL DE JANEIRO=</t>
  </si>
  <si>
    <t>A.B computação e exportação</t>
  </si>
  <si>
    <t>ESTABILIZADOR APC CUBIC 300VA BIV/115</t>
  </si>
  <si>
    <t>SWITCH 24P TENDA 10/100/1000 GIGABIT TEG 1024</t>
  </si>
  <si>
    <t>IMPRESSORA MULTIFUNCIONAL JATO DE TENTA HF</t>
  </si>
  <si>
    <t>RECICABOS COMERCIAL LIMITADA</t>
  </si>
  <si>
    <t>P.PAINEL MULTILAN CAT. 5E 24P T568/B-FURUKAWA</t>
  </si>
  <si>
    <t>MINI RACK 19X 12UX500MM - AREIA - IDEAL</t>
  </si>
  <si>
    <t>A.B COMPUTAÇÃO e EXPORTAÇÃO</t>
  </si>
  <si>
    <t>ESTABILIZADOR APC CUBIC 300 BIV/115</t>
  </si>
  <si>
    <t>MICROCOMPUTADOR NATCOM PC PRO 08A</t>
  </si>
  <si>
    <t>MONITOR LED WIDE AOC 18,5  E966SWN</t>
  </si>
  <si>
    <t>IMPRESSORA MULTIFUNCIONAL JATO DE TINTA</t>
  </si>
  <si>
    <t xml:space="preserve">PORTAL SILVA COMERCIO LTDA </t>
  </si>
  <si>
    <t>FRAGMENTADOR DE PAPEL C/ CAPACIDADE PARA 15FOL</t>
  </si>
  <si>
    <t>SCF SILVA ME</t>
  </si>
  <si>
    <t>REFRIGERADOR COMPACTO, TIPO FRIGOBAR, CAP. 80L</t>
  </si>
  <si>
    <t>REIS &amp; RAMOS LTDA - ME</t>
  </si>
  <si>
    <t>BEBEDOURO DE COLUNA P/GALÃO 20LS-ESMALTEC</t>
  </si>
  <si>
    <t>LM MALHEIRO MÓVEIS E ACESSOR.</t>
  </si>
  <si>
    <t>ARMARIO EM AÇO 16 VAOS PORMETAL</t>
  </si>
  <si>
    <t>ARQUIVO AÇO 4GV 136X46X53 PORMETAL</t>
  </si>
  <si>
    <t>ARQUIVO E 12CV P PASTA SUSP INCOFLEX</t>
  </si>
  <si>
    <t>ASPIRADOR DE PÓ ARNO</t>
  </si>
  <si>
    <t>CADERIA ISSO FIXA PRETA FRISOKAR</t>
  </si>
  <si>
    <t>CENTRO DE MESA 4131 NOV TEMPO</t>
  </si>
  <si>
    <t>ESFERA HAVANA 4132 NOVO TEMPO</t>
  </si>
  <si>
    <t>MESA DE REUNIÃO MED 1,10X 1,10 TABACO LM</t>
  </si>
  <si>
    <t>SUPORTE PARA CPU EM MDF DE 15M TECA LM</t>
  </si>
  <si>
    <t>A e B Computação Impo. E Expo.</t>
  </si>
  <si>
    <t>MICROCOMPUTADOR NATCOM PC PRO 08A(CORE)</t>
  </si>
  <si>
    <t>SWITCH 24 PORTAS GIGABIT 10/100/1000 QOS SG24</t>
  </si>
  <si>
    <t>MONITOR LED WIDE AOC 18,5 E950SW</t>
  </si>
  <si>
    <t>BEBEDOURO PORTATIL P/ GALÃO 20 LTS - ESMALTEC</t>
  </si>
  <si>
    <t>SFC SILVA ME</t>
  </si>
  <si>
    <t>NATAL TECH LTDA</t>
  </si>
  <si>
    <t>RADIO C/ FREQUENCIA INTELBRAS TWIN</t>
  </si>
  <si>
    <t>RAMAL S/ FIO TS60R PRETO INTELBRAS</t>
  </si>
  <si>
    <t>O MOVELEIRO COMERCIO</t>
  </si>
  <si>
    <t>ESTANTE DE AÇO COM 6 PRATELEIRAS</t>
  </si>
  <si>
    <t>FOGÃO 4 BOCAS DE USO DOMESTICO</t>
  </si>
  <si>
    <t>TELEVISOR 24 POLEGADAS FULL HD</t>
  </si>
  <si>
    <t>TV LCD 32 POLEGADAS COM CONVERSOR</t>
  </si>
  <si>
    <t>TV LCD 42 POLEGADAS COM CONVERSOR</t>
  </si>
  <si>
    <t>CALCULADORA DE MEDA C/ VISOR</t>
  </si>
  <si>
    <t>TELEFONE DE MESA C/ FIO</t>
  </si>
  <si>
    <t>TV LCD 39 POLEGADAS COM CONVERSOR</t>
  </si>
  <si>
    <t>-</t>
  </si>
  <si>
    <t>RELAÇÃO DE MATERIAIS PERMANENTES ADQUIRIDOS EM 2014</t>
  </si>
  <si>
    <t>MONITOR LED</t>
  </si>
  <si>
    <t>MARELLI MÓVEIS</t>
  </si>
  <si>
    <t>ARMARIO BAIXO DUAS PORTAS</t>
  </si>
  <si>
    <t>ARMARIO ALTO, SEM ABERTO</t>
  </si>
  <si>
    <t>MESA TAMPO RETO</t>
  </si>
  <si>
    <t>GAVETEIRO VOLANTE</t>
  </si>
  <si>
    <t>MESA EM L MEDINDO 1,40X1,40X0,73M</t>
  </si>
  <si>
    <t>A.B COMPUTAÇÃO</t>
  </si>
  <si>
    <t>MICROCOMPUTADOR</t>
  </si>
  <si>
    <t>MONITOR LED 19.5</t>
  </si>
  <si>
    <t>NOTBOOK LENOVO</t>
  </si>
  <si>
    <t>ESTABILIZADOR SIDE</t>
  </si>
  <si>
    <t>PROTETOR ELETR</t>
  </si>
  <si>
    <t>PROJETOR NEC</t>
  </si>
  <si>
    <t>BEBEDOURO REFRIGERADO DE COLUNA</t>
  </si>
  <si>
    <t>BEBEDOURO REFRIGERADO DE USO SOBRE MESA</t>
  </si>
  <si>
    <t>TELEVISOR LED 32 POLEGADAS COM CONVERSAOR DIGITAL</t>
  </si>
  <si>
    <t>JR INDUSTRIA  E COMERCIO</t>
  </si>
  <si>
    <t>TV DE 24 POLEGADAS LEDCL 24XM6 PANASONIC</t>
  </si>
  <si>
    <t>TV DE LED 42 POLEGADAS LY340C/H LG</t>
  </si>
  <si>
    <t>RELAÇÃO DE MATERIAIS PERMANENTES ADQUIRIDOS EM 2015</t>
  </si>
  <si>
    <t>JR INDUSTRIA E COMERCIO</t>
  </si>
  <si>
    <t>TV DE 24 POLEGADAS LED TCL24XM6 PANASONIC</t>
  </si>
  <si>
    <t>O MOVELEIRO COMERCIO E SERV.</t>
  </si>
  <si>
    <t>BEBEDOURO REFRIGERADOR DE COLUNA</t>
  </si>
  <si>
    <t>BEBEDOURO REFRIGERADOR DE MESA</t>
  </si>
  <si>
    <t>PHOSPODONT LTDA</t>
  </si>
  <si>
    <t>COMERCIO DE MOVEIS, ELETRO E INFORMATICA MALHEIRO LTDA ME</t>
  </si>
  <si>
    <t>COMPUTADOR 3,5GHZ HD6.0TB M16GB</t>
  </si>
  <si>
    <t>NOBREAK 10K COM BATERIA E220V</t>
  </si>
  <si>
    <t>IMPRESSORA MULT LASER SL C460W SANSUNG</t>
  </si>
  <si>
    <t>MONITOR 18,5 P LED AOC</t>
  </si>
  <si>
    <t>MARELLI MÓVEIS PARA ESCRITORIO LTDA</t>
  </si>
  <si>
    <t>MESAS AUTOPORTANTES FORMETO L</t>
  </si>
  <si>
    <t>MESAS RETAS 1,00 X 0,60</t>
  </si>
  <si>
    <t>MESAS RETAS 1,20 X 0,60</t>
  </si>
  <si>
    <t>GAVETEIROS VOLANTE COM 2 GAVETAS</t>
  </si>
  <si>
    <t>MESA REUNIÃO REDONDA</t>
  </si>
  <si>
    <t>ARMARIO BAIXO</t>
  </si>
  <si>
    <t>ARMARIO ALTO</t>
  </si>
  <si>
    <t>MESAS RETAS 1,40 X 0,60</t>
  </si>
  <si>
    <t>A.B. COMPUTAÇÃO</t>
  </si>
  <si>
    <t>MICROCOMPUTADOR PC PRO 08D</t>
  </si>
  <si>
    <t>MICROCOMPUTADOR PC PRO 09D</t>
  </si>
  <si>
    <t>PROCESSADOR INTEL CORE 17-4790K</t>
  </si>
  <si>
    <t>NOTEBOOK HP 14-V066</t>
  </si>
  <si>
    <t>STEEL SOLUTION MOBILIARIO CORPORATIVO LTDA</t>
  </si>
  <si>
    <t>CONJUNTO DE ARQUIVOS DESLIZANTES</t>
  </si>
  <si>
    <t>MARELLI MOVEIS</t>
  </si>
  <si>
    <t>CADEIRA OPEREACIONAL ESPALDAR</t>
  </si>
  <si>
    <t>MESAS DE 1,20X0,60 CM AVELA COM PRETO</t>
  </si>
  <si>
    <t>ARMARIO ALTO AVELA COM PRETO</t>
  </si>
  <si>
    <t>SOFA 3 LUGARES COR PRETA</t>
  </si>
  <si>
    <t>SOFA 2 LUGARES COR PRETA</t>
  </si>
  <si>
    <t>LONGARINA 3 LUGARES</t>
  </si>
  <si>
    <t>I</t>
  </si>
  <si>
    <t>II</t>
  </si>
  <si>
    <t>III</t>
  </si>
  <si>
    <t>IV</t>
  </si>
  <si>
    <t>V</t>
  </si>
  <si>
    <t>VI</t>
  </si>
  <si>
    <t>VII</t>
  </si>
  <si>
    <t xml:space="preserve"> JANEIRO</t>
  </si>
  <si>
    <t xml:space="preserve"> FEVEREIRO</t>
  </si>
  <si>
    <t xml:space="preserve"> MARÇO</t>
  </si>
  <si>
    <t xml:space="preserve"> ABRIL</t>
  </si>
  <si>
    <t>LEONARDO VASCONCELOS GERMANO DA SILVA</t>
  </si>
  <si>
    <t>CAD. DE RODAS AGILE 48X40 PRETA.</t>
  </si>
  <si>
    <t xml:space="preserve"> MAIO</t>
  </si>
  <si>
    <t>MESAS AUTOPORTANTES EM FORMATO "L"</t>
  </si>
  <si>
    <t>MESAS RETAS 1,20X0,60</t>
  </si>
  <si>
    <t>GAVETEIRO VOLANTE COM 02 GAVETAS</t>
  </si>
  <si>
    <t>MESA REUNIÃO REDONDA GRANDE</t>
  </si>
  <si>
    <t>ARMARIO BAIXO 0,80X0,73</t>
  </si>
  <si>
    <t xml:space="preserve">ARMARIO ALTO 0,80X1,60 </t>
  </si>
  <si>
    <t>CADEIRA OPERACIONAL ESPALDAR BAIXO</t>
  </si>
  <si>
    <t>CADEIRA INTERLOCUTORA</t>
  </si>
  <si>
    <t>SOFA 2 LUGARES</t>
  </si>
  <si>
    <t>MESAS RETAS 1,60X0,60</t>
  </si>
  <si>
    <t>SOFA 3 LUGARES</t>
  </si>
  <si>
    <t>ARMARIO EXTRA ALTO</t>
  </si>
  <si>
    <t xml:space="preserve"> JUNHO</t>
  </si>
  <si>
    <t>J INACIO DE AZEVEDO</t>
  </si>
  <si>
    <t>PROCESSADOR INTEL CORE I5</t>
  </si>
  <si>
    <t>MEMORIA RAM DDR3 4GB</t>
  </si>
  <si>
    <t>HD DE 2TB, INTERNO</t>
  </si>
  <si>
    <t>PLACA MÃE</t>
  </si>
  <si>
    <t>HD EXTERNO 3TB</t>
  </si>
  <si>
    <t xml:space="preserve"> JULHO</t>
  </si>
  <si>
    <t xml:space="preserve"> AGOSTO</t>
  </si>
  <si>
    <t xml:space="preserve"> SETEMBRO</t>
  </si>
  <si>
    <t xml:space="preserve"> OUTUBRO</t>
  </si>
  <si>
    <t>RADIANY F MALHEIRO</t>
  </si>
  <si>
    <t>CAFETEIRA ALET. 6LS MARCHESONI</t>
  </si>
  <si>
    <t>MICROONDAS 30 LG GRILLREF MH7053</t>
  </si>
  <si>
    <t>LIQUIDIFICADOR INDUST. INOX 4 LTS</t>
  </si>
  <si>
    <t>LIQUIDIFICADOR INDUST. INOX 6LTS VATALEX</t>
  </si>
  <si>
    <t>PORTAL SILVA COMERCIO</t>
  </si>
  <si>
    <t>FREEZER HORIZONTAL 500L BRANCO CONSUL</t>
  </si>
  <si>
    <t>FREEZER VERTICAL UMA PORTA FRIGOBAR 122L CONSUL</t>
  </si>
  <si>
    <t xml:space="preserve"> NOVEMBRO</t>
  </si>
  <si>
    <t xml:space="preserve"> DEZEMBRO</t>
  </si>
  <si>
    <t>WALBER CESAR MELO DA ROCHA ME</t>
  </si>
  <si>
    <t>FOGÃO 5 BOCAS C/ DUPLO FORNO INOX</t>
  </si>
  <si>
    <t>RESTOS A PAGAR</t>
  </si>
  <si>
    <t>RELAÇÃO DE MATERIAIS PERMANENTES ADQUIRIDOS EM 2016</t>
  </si>
  <si>
    <t>RELAÇÃO DE MATERIAIS PERMANENTES ADQUIRIDOS EM 2017</t>
  </si>
  <si>
    <t>EDMILSON ALVES BARBOSA &amp; CIA LTDA</t>
  </si>
  <si>
    <t>NOBREAK SAVE 700 VA BIVOLT RAGTECH</t>
  </si>
  <si>
    <t>MICROCOMPUTADOR HP 400G3 SFF (I3-6100/4GB/50)</t>
  </si>
  <si>
    <t>MONITOR LED 18,5" AOC E970SWNL</t>
  </si>
  <si>
    <t>SWITCH 08 PORTAS 10/100 TP-LINK TL-SF1008D</t>
  </si>
  <si>
    <t>SWITCH 24 PORTAS 10/100 TP-LINK TL-SF1024</t>
  </si>
  <si>
    <t>HD EXTERNOTOSHIBA CANVIO 1TB</t>
  </si>
  <si>
    <t>HD TOSHIBA 1TB 64MB 7200</t>
  </si>
  <si>
    <t>ROTEADOR WIRELESS D-LINK DIR-615/Z 300MBPS</t>
  </si>
  <si>
    <t>SWITCH HP V1920-24G 24 PORTAS GERENCIAVEL</t>
  </si>
  <si>
    <t>IMPRESSORA MULTIFUNCIONAL LASER SAMSUNG</t>
  </si>
  <si>
    <t>NOTEBOOK SAMSUNG 500R4L-KW1 EXPERT (I3 6100)</t>
  </si>
  <si>
    <t>MICROCOMPUTADOR ALL-IN-ONE N3 UPI 07.481</t>
  </si>
  <si>
    <t/>
  </si>
  <si>
    <t>RELAÇÃO DE MATERIAIS PERMANENTES ADQUIRIDOS EM 2018</t>
  </si>
  <si>
    <t>J INACIOP DE AZEVEDO - ME</t>
  </si>
  <si>
    <t>ADAPTADOR USB WIRELESS, 150 Mbps</t>
  </si>
  <si>
    <t>SWITCH 8 PORTAS 10/100/1000Mbps bivolt d-link</t>
  </si>
  <si>
    <t>SWITCH 24 PORTAS 10/100/1000Mbps bivolt TP-link</t>
  </si>
  <si>
    <t>ROTEADOR 4 PORTAS SEM FIO 10/100 , 300Mbps, bivolt, TP-link</t>
  </si>
  <si>
    <t>ROTEADOR 4P 10/100/1000, Wireless,1750Mbps, bivolt, TP-link</t>
  </si>
  <si>
    <t>SWITCH KVM USB PARA 4 COMPUTADORES</t>
  </si>
  <si>
    <t>RMS DA SILVA COMERCIO DE MOVEIS EIRELI - EPP</t>
  </si>
  <si>
    <t>FONTE DE ALIMENTAÇÃO PARA MICRO COMPUTADOR ATX 500W</t>
  </si>
  <si>
    <t>HD 500GB ONTERNO SATA3 7200RPM</t>
  </si>
  <si>
    <t>HD 1 TB PORTATIL USB 3.0</t>
  </si>
  <si>
    <t>HD 3TB INTERNO SATA 3 7200RPM</t>
  </si>
  <si>
    <t>MOUSE USB</t>
  </si>
  <si>
    <t>PEN DRIVE 16GB</t>
  </si>
  <si>
    <t>TECLADO USB</t>
  </si>
  <si>
    <t>NO BREAK NHS LASER SENOIDAL 500V A/12 BATERIAS SELADAS</t>
  </si>
  <si>
    <t>MONITOR LED WIDE 18,5 AOC</t>
  </si>
  <si>
    <t>IMPRESSORA LASER SAMSUMG ML-2165W C/ WIFI</t>
  </si>
  <si>
    <t>RELAÇÃO DE MATERIAIS PERMANENTES ADQUIRIDOS EM 2019</t>
  </si>
  <si>
    <t>EZIO MORRESI - EPP</t>
  </si>
  <si>
    <t>IMPRESSORA DATACARD SD260</t>
  </si>
  <si>
    <t>FITA DE IMPRESSÃO COLOR YMCKT,500IMP DATACARD LINHA SD</t>
  </si>
  <si>
    <t>CARTÃO PVC076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</si>
</sst>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&quot;R$&quot;#,##0.00"/>
    <numFmt numFmtId="167" formatCode="&quot;R$&quot;\ #,##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Calibri"/>
      <family val="2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8"/>
      <color rgb="FFFF000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sz val="9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Calibri"/>
      <family val="2"/>
      <scheme val="minor"/>
    </font>
    <font>
      <b/>
      <sz val="10"/>
      <name val="Arial Narrow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Arial"/>
      <family val="2"/>
    </font>
    <font>
      <b/>
      <sz val="12"/>
      <color rgb="FFFF0000"/>
      <name val="Calibri"/>
      <family val="2"/>
    </font>
    <font>
      <sz val="12"/>
      <color indexed="8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258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4" fontId="5" fillId="0" borderId="0" xfId="0" applyNumberFormat="1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4" fontId="7" fillId="0" borderId="1" xfId="1" applyNumberFormat="1" applyFont="1" applyBorder="1" applyAlignment="1">
      <alignment horizontal="right"/>
    </xf>
    <xf numFmtId="39" fontId="7" fillId="0" borderId="1" xfId="1" applyNumberFormat="1" applyFont="1" applyBorder="1" applyAlignment="1">
      <alignment horizontal="right"/>
    </xf>
    <xf numFmtId="0" fontId="7" fillId="0" borderId="1" xfId="0" applyFont="1" applyBorder="1"/>
    <xf numFmtId="2" fontId="7" fillId="0" borderId="1" xfId="1" applyNumberFormat="1" applyFont="1" applyBorder="1"/>
    <xf numFmtId="14" fontId="5" fillId="0" borderId="1" xfId="0" applyNumberFormat="1" applyFont="1" applyBorder="1" applyAlignment="1">
      <alignment horizontal="center"/>
    </xf>
    <xf numFmtId="4" fontId="8" fillId="0" borderId="1" xfId="1" applyNumberFormat="1" applyFont="1" applyBorder="1" applyAlignment="1">
      <alignment horizontal="right"/>
    </xf>
    <xf numFmtId="39" fontId="8" fillId="0" borderId="1" xfId="1" applyNumberFormat="1" applyFont="1" applyBorder="1" applyAlignment="1">
      <alignment horizontal="right"/>
    </xf>
    <xf numFmtId="0" fontId="9" fillId="0" borderId="1" xfId="0" applyFont="1" applyBorder="1"/>
    <xf numFmtId="3" fontId="8" fillId="0" borderId="1" xfId="0" applyNumberFormat="1" applyFont="1" applyBorder="1" applyAlignment="1">
      <alignment horizontal="center"/>
    </xf>
    <xf numFmtId="0" fontId="10" fillId="0" borderId="1" xfId="0" applyFont="1" applyBorder="1"/>
    <xf numFmtId="2" fontId="7" fillId="0" borderId="1" xfId="0" applyNumberFormat="1" applyFont="1" applyBorder="1"/>
    <xf numFmtId="4" fontId="7" fillId="0" borderId="1" xfId="0" applyNumberFormat="1" applyFont="1" applyBorder="1"/>
    <xf numFmtId="165" fontId="5" fillId="0" borderId="1" xfId="1" applyNumberFormat="1" applyFont="1" applyBorder="1"/>
    <xf numFmtId="4" fontId="6" fillId="0" borderId="1" xfId="0" applyNumberFormat="1" applyFont="1" applyBorder="1"/>
    <xf numFmtId="4" fontId="5" fillId="0" borderId="1" xfId="0" applyNumberFormat="1" applyFont="1" applyBorder="1"/>
    <xf numFmtId="165" fontId="7" fillId="0" borderId="1" xfId="1" applyNumberFormat="1" applyFont="1" applyBorder="1"/>
    <xf numFmtId="4" fontId="9" fillId="0" borderId="1" xfId="0" applyNumberFormat="1" applyFont="1" applyBorder="1"/>
    <xf numFmtId="3" fontId="5" fillId="0" borderId="1" xfId="0" applyNumberFormat="1" applyFont="1" applyBorder="1" applyAlignment="1">
      <alignment horizontal="center"/>
    </xf>
    <xf numFmtId="165" fontId="8" fillId="0" borderId="1" xfId="1" applyNumberFormat="1" applyFont="1" applyBorder="1"/>
    <xf numFmtId="165" fontId="11" fillId="0" borderId="1" xfId="1" applyNumberFormat="1" applyFont="1" applyBorder="1"/>
    <xf numFmtId="0" fontId="8" fillId="0" borderId="1" xfId="0" applyFont="1" applyBorder="1"/>
    <xf numFmtId="4" fontId="11" fillId="0" borderId="1" xfId="0" applyNumberFormat="1" applyFont="1" applyBorder="1"/>
    <xf numFmtId="4" fontId="8" fillId="0" borderId="1" xfId="0" applyNumberFormat="1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3" fillId="0" borderId="1" xfId="0" applyFont="1" applyBorder="1"/>
    <xf numFmtId="0" fontId="5" fillId="0" borderId="0" xfId="0" applyFont="1" applyAlignment="1">
      <alignment horizontal="center"/>
    </xf>
    <xf numFmtId="4" fontId="7" fillId="0" borderId="0" xfId="0" applyNumberFormat="1" applyFont="1"/>
    <xf numFmtId="165" fontId="7" fillId="0" borderId="0" xfId="1" applyNumberFormat="1" applyFont="1" applyBorder="1"/>
    <xf numFmtId="0" fontId="5" fillId="0" borderId="0" xfId="0" applyFont="1"/>
    <xf numFmtId="0" fontId="9" fillId="0" borderId="2" xfId="0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" fontId="9" fillId="0" borderId="2" xfId="1" applyNumberFormat="1" applyFont="1" applyBorder="1" applyAlignment="1">
      <alignment horizontal="right"/>
    </xf>
    <xf numFmtId="39" fontId="9" fillId="0" borderId="1" xfId="1" applyNumberFormat="1" applyFont="1" applyBorder="1" applyAlignment="1">
      <alignment horizontal="right"/>
    </xf>
    <xf numFmtId="4" fontId="8" fillId="0" borderId="2" xfId="1" applyNumberFormat="1" applyFont="1" applyBorder="1" applyAlignment="1">
      <alignment horizontal="right"/>
    </xf>
    <xf numFmtId="4" fontId="9" fillId="0" borderId="2" xfId="1" applyNumberFormat="1" applyFont="1" applyBorder="1"/>
    <xf numFmtId="39" fontId="9" fillId="0" borderId="1" xfId="1" applyNumberFormat="1" applyFont="1" applyBorder="1"/>
    <xf numFmtId="4" fontId="8" fillId="0" borderId="2" xfId="1" applyNumberFormat="1" applyFont="1" applyBorder="1"/>
    <xf numFmtId="39" fontId="8" fillId="0" borderId="1" xfId="1" applyNumberFormat="1" applyFont="1" applyBorder="1"/>
    <xf numFmtId="4" fontId="5" fillId="0" borderId="2" xfId="0" applyNumberFormat="1" applyFont="1" applyBorder="1"/>
    <xf numFmtId="9" fontId="8" fillId="0" borderId="1" xfId="1" applyNumberFormat="1" applyFont="1" applyBorder="1" applyAlignment="1">
      <alignment horizontal="left"/>
    </xf>
    <xf numFmtId="4" fontId="6" fillId="0" borderId="2" xfId="0" applyNumberFormat="1" applyFont="1" applyBorder="1"/>
    <xf numFmtId="39" fontId="5" fillId="0" borderId="1" xfId="0" applyNumberFormat="1" applyFont="1" applyBorder="1"/>
    <xf numFmtId="2" fontId="8" fillId="0" borderId="1" xfId="1" applyNumberFormat="1" applyFont="1" applyBorder="1"/>
    <xf numFmtId="2" fontId="5" fillId="0" borderId="1" xfId="0" applyNumberFormat="1" applyFont="1" applyBorder="1"/>
    <xf numFmtId="2" fontId="8" fillId="0" borderId="1" xfId="0" applyNumberFormat="1" applyFont="1" applyBorder="1"/>
    <xf numFmtId="2" fontId="10" fillId="0" borderId="1" xfId="2" applyNumberFormat="1" applyFont="1" applyBorder="1"/>
    <xf numFmtId="2" fontId="10" fillId="0" borderId="1" xfId="0" applyNumberFormat="1" applyFont="1" applyBorder="1"/>
    <xf numFmtId="4" fontId="7" fillId="0" borderId="3" xfId="0" applyNumberFormat="1" applyFont="1" applyBorder="1"/>
    <xf numFmtId="2" fontId="7" fillId="0" borderId="3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4" fontId="13" fillId="0" borderId="1" xfId="3" applyNumberFormat="1" applyFont="1" applyBorder="1" applyAlignment="1">
      <alignment horizontal="right"/>
    </xf>
    <xf numFmtId="2" fontId="13" fillId="0" borderId="1" xfId="3" applyNumberFormat="1" applyFont="1" applyBorder="1"/>
    <xf numFmtId="2" fontId="7" fillId="0" borderId="1" xfId="3" applyNumberFormat="1" applyFont="1" applyBorder="1"/>
    <xf numFmtId="39" fontId="7" fillId="0" borderId="1" xfId="3" applyNumberFormat="1" applyFont="1" applyBorder="1" applyAlignment="1">
      <alignment horizontal="right"/>
    </xf>
    <xf numFmtId="4" fontId="8" fillId="0" borderId="1" xfId="3" applyNumberFormat="1" applyFont="1" applyBorder="1" applyAlignment="1">
      <alignment horizontal="right"/>
    </xf>
    <xf numFmtId="39" fontId="8" fillId="0" borderId="1" xfId="3" applyNumberFormat="1" applyFont="1" applyBorder="1" applyAlignment="1">
      <alignment horizontal="right"/>
    </xf>
    <xf numFmtId="4" fontId="9" fillId="0" borderId="1" xfId="3" applyNumberFormat="1" applyFont="1" applyBorder="1" applyAlignment="1">
      <alignment horizontal="right"/>
    </xf>
    <xf numFmtId="4" fontId="7" fillId="0" borderId="1" xfId="3" applyNumberFormat="1" applyFont="1" applyBorder="1" applyAlignment="1">
      <alignment horizontal="right"/>
    </xf>
    <xf numFmtId="165" fontId="5" fillId="0" borderId="1" xfId="3" applyNumberFormat="1" applyFont="1" applyBorder="1"/>
    <xf numFmtId="165" fontId="7" fillId="0" borderId="1" xfId="3" applyNumberFormat="1" applyFont="1" applyBorder="1"/>
    <xf numFmtId="4" fontId="13" fillId="0" borderId="1" xfId="0" applyNumberFormat="1" applyFont="1" applyBorder="1"/>
    <xf numFmtId="4" fontId="13" fillId="0" borderId="1" xfId="0" applyNumberFormat="1" applyFont="1" applyBorder="1" applyAlignment="1">
      <alignment horizontal="center"/>
    </xf>
    <xf numFmtId="4" fontId="10" fillId="0" borderId="1" xfId="0" applyNumberFormat="1" applyFont="1" applyBorder="1"/>
    <xf numFmtId="3" fontId="10" fillId="0" borderId="1" xfId="0" applyNumberFormat="1" applyFont="1" applyBorder="1" applyAlignment="1">
      <alignment horizontal="center"/>
    </xf>
    <xf numFmtId="165" fontId="10" fillId="0" borderId="1" xfId="3" applyNumberFormat="1" applyFont="1" applyBorder="1"/>
    <xf numFmtId="165" fontId="11" fillId="0" borderId="1" xfId="3" applyNumberFormat="1" applyFont="1" applyBorder="1"/>
    <xf numFmtId="165" fontId="8" fillId="0" borderId="1" xfId="3" applyNumberFormat="1" applyFont="1" applyBorder="1"/>
    <xf numFmtId="14" fontId="10" fillId="0" borderId="0" xfId="0" applyNumberFormat="1" applyFont="1" applyAlignment="1">
      <alignment horizontal="center"/>
    </xf>
    <xf numFmtId="4" fontId="9" fillId="0" borderId="4" xfId="0" applyNumberFormat="1" applyFont="1" applyBorder="1"/>
    <xf numFmtId="0" fontId="8" fillId="0" borderId="4" xfId="0" applyFont="1" applyBorder="1" applyAlignment="1">
      <alignment horizontal="center"/>
    </xf>
    <xf numFmtId="4" fontId="8" fillId="0" borderId="4" xfId="0" applyNumberFormat="1" applyFont="1" applyBorder="1"/>
    <xf numFmtId="165" fontId="8" fillId="0" borderId="4" xfId="3" applyNumberFormat="1" applyFont="1" applyBorder="1"/>
    <xf numFmtId="14" fontId="8" fillId="0" borderId="4" xfId="0" applyNumberFormat="1" applyFont="1" applyBorder="1" applyAlignment="1">
      <alignment horizontal="center"/>
    </xf>
    <xf numFmtId="165" fontId="7" fillId="0" borderId="4" xfId="3" applyNumberFormat="1" applyFont="1" applyBorder="1"/>
    <xf numFmtId="4" fontId="13" fillId="0" borderId="4" xfId="0" applyNumberFormat="1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4" fontId="13" fillId="0" borderId="3" xfId="0" applyNumberFormat="1" applyFont="1" applyBorder="1"/>
    <xf numFmtId="0" fontId="1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/>
    <xf numFmtId="0" fontId="13" fillId="2" borderId="1" xfId="0" applyFont="1" applyFill="1" applyBorder="1"/>
    <xf numFmtId="166" fontId="7" fillId="0" borderId="1" xfId="1" applyNumberFormat="1" applyFont="1" applyBorder="1" applyAlignment="1">
      <alignment horizontal="right"/>
    </xf>
    <xf numFmtId="166" fontId="7" fillId="0" borderId="1" xfId="1" applyNumberFormat="1" applyFont="1" applyBorder="1"/>
    <xf numFmtId="0" fontId="10" fillId="0" borderId="1" xfId="0" applyFont="1" applyBorder="1" applyAlignment="1">
      <alignment horizontal="left"/>
    </xf>
    <xf numFmtId="167" fontId="10" fillId="0" borderId="1" xfId="0" applyNumberFormat="1" applyFont="1" applyBorder="1"/>
    <xf numFmtId="166" fontId="8" fillId="0" borderId="1" xfId="1" applyNumberFormat="1" applyFont="1" applyBorder="1" applyAlignment="1">
      <alignment horizontal="right"/>
    </xf>
    <xf numFmtId="43" fontId="5" fillId="0" borderId="1" xfId="1" applyFont="1" applyBorder="1"/>
    <xf numFmtId="166" fontId="5" fillId="0" borderId="1" xfId="1" applyNumberFormat="1" applyFont="1" applyBorder="1"/>
    <xf numFmtId="166" fontId="7" fillId="0" borderId="1" xfId="0" applyNumberFormat="1" applyFont="1" applyBorder="1"/>
    <xf numFmtId="166" fontId="6" fillId="0" borderId="1" xfId="0" applyNumberFormat="1" applyFont="1" applyBorder="1"/>
    <xf numFmtId="166" fontId="5" fillId="0" borderId="1" xfId="0" applyNumberFormat="1" applyFont="1" applyBorder="1"/>
    <xf numFmtId="166" fontId="8" fillId="0" borderId="1" xfId="1" applyNumberFormat="1" applyFont="1" applyBorder="1"/>
    <xf numFmtId="43" fontId="8" fillId="0" borderId="1" xfId="1" applyFont="1" applyBorder="1"/>
    <xf numFmtId="4" fontId="3" fillId="0" borderId="0" xfId="0" applyNumberFormat="1" applyFont="1"/>
    <xf numFmtId="0" fontId="2" fillId="0" borderId="15" xfId="0" applyFont="1" applyBorder="1" applyAlignment="1">
      <alignment horizontal="center"/>
    </xf>
    <xf numFmtId="4" fontId="3" fillId="0" borderId="15" xfId="0" applyNumberFormat="1" applyFont="1" applyBorder="1"/>
    <xf numFmtId="0" fontId="10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4" fontId="5" fillId="2" borderId="18" xfId="0" applyNumberFormat="1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165" fontId="8" fillId="0" borderId="0" xfId="1" applyNumberFormat="1" applyFont="1" applyBorder="1"/>
    <xf numFmtId="4" fontId="6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/>
    </xf>
    <xf numFmtId="2" fontId="9" fillId="0" borderId="1" xfId="2" applyNumberFormat="1" applyFont="1" applyBorder="1" applyAlignment="1">
      <alignment horizontal="right"/>
    </xf>
    <xf numFmtId="2" fontId="8" fillId="0" borderId="1" xfId="2" applyNumberFormat="1" applyFont="1" applyBorder="1"/>
    <xf numFmtId="2" fontId="5" fillId="0" borderId="1" xfId="2" applyNumberFormat="1" applyFont="1" applyBorder="1"/>
    <xf numFmtId="0" fontId="6" fillId="0" borderId="1" xfId="0" applyFont="1" applyBorder="1"/>
    <xf numFmtId="2" fontId="9" fillId="0" borderId="1" xfId="2" applyNumberFormat="1" applyFont="1" applyBorder="1"/>
    <xf numFmtId="2" fontId="6" fillId="0" borderId="1" xfId="2" applyNumberFormat="1" applyFont="1" applyBorder="1"/>
    <xf numFmtId="2" fontId="8" fillId="0" borderId="1" xfId="2" applyNumberFormat="1" applyFont="1" applyBorder="1" applyAlignment="1">
      <alignment horizontal="right"/>
    </xf>
    <xf numFmtId="0" fontId="6" fillId="0" borderId="1" xfId="0" quotePrefix="1" applyFont="1" applyBorder="1"/>
    <xf numFmtId="0" fontId="10" fillId="0" borderId="0" xfId="0" applyFont="1"/>
    <xf numFmtId="4" fontId="8" fillId="0" borderId="1" xfId="1" applyNumberFormat="1" applyFont="1" applyBorder="1"/>
    <xf numFmtId="4" fontId="9" fillId="0" borderId="1" xfId="1" applyNumberFormat="1" applyFont="1" applyBorder="1" applyAlignment="1">
      <alignment horizontal="left"/>
    </xf>
    <xf numFmtId="4" fontId="9" fillId="0" borderId="1" xfId="1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left"/>
    </xf>
    <xf numFmtId="4" fontId="6" fillId="0" borderId="4" xfId="0" applyNumberFormat="1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4" fontId="5" fillId="0" borderId="4" xfId="0" applyNumberFormat="1" applyFont="1" applyBorder="1"/>
    <xf numFmtId="39" fontId="6" fillId="0" borderId="4" xfId="0" applyNumberFormat="1" applyFont="1" applyBorder="1"/>
    <xf numFmtId="39" fontId="6" fillId="0" borderId="1" xfId="0" applyNumberFormat="1" applyFont="1" applyBorder="1"/>
    <xf numFmtId="14" fontId="5" fillId="0" borderId="4" xfId="0" applyNumberFormat="1" applyFont="1" applyBorder="1" applyAlignment="1">
      <alignment horizontal="center"/>
    </xf>
    <xf numFmtId="0" fontId="6" fillId="0" borderId="0" xfId="0" applyFont="1"/>
    <xf numFmtId="39" fontId="6" fillId="0" borderId="0" xfId="0" applyNumberFormat="1" applyFont="1"/>
    <xf numFmtId="0" fontId="14" fillId="0" borderId="0" xfId="0" applyFont="1"/>
    <xf numFmtId="4" fontId="7" fillId="0" borderId="1" xfId="1" applyNumberFormat="1" applyFont="1" applyBorder="1"/>
    <xf numFmtId="39" fontId="7" fillId="0" borderId="1" xfId="1" applyNumberFormat="1" applyFont="1" applyBorder="1"/>
    <xf numFmtId="0" fontId="7" fillId="0" borderId="3" xfId="0" applyFont="1" applyBorder="1"/>
    <xf numFmtId="4" fontId="7" fillId="0" borderId="1" xfId="0" applyNumberFormat="1" applyFont="1" applyBorder="1" applyAlignment="1">
      <alignment horizontal="right"/>
    </xf>
    <xf numFmtId="165" fontId="8" fillId="0" borderId="1" xfId="1" applyNumberFormat="1" applyFont="1" applyBorder="1" applyAlignment="1">
      <alignment horizontal="center"/>
    </xf>
    <xf numFmtId="0" fontId="7" fillId="0" borderId="0" xfId="0" applyFont="1"/>
    <xf numFmtId="0" fontId="14" fillId="0" borderId="14" xfId="0" applyFont="1" applyBorder="1"/>
    <xf numFmtId="0" fontId="14" fillId="0" borderId="16" xfId="0" applyFont="1" applyBorder="1"/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13" fillId="0" borderId="1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2" fontId="13" fillId="0" borderId="1" xfId="0" applyNumberFormat="1" applyFont="1" applyBorder="1"/>
    <xf numFmtId="0" fontId="5" fillId="0" borderId="1" xfId="0" applyFont="1" applyBorder="1" applyAlignment="1">
      <alignment horizontal="left"/>
    </xf>
    <xf numFmtId="43" fontId="9" fillId="0" borderId="1" xfId="1" applyFont="1" applyBorder="1"/>
    <xf numFmtId="2" fontId="9" fillId="0" borderId="1" xfId="1" applyNumberFormat="1" applyFont="1" applyBorder="1"/>
    <xf numFmtId="165" fontId="8" fillId="0" borderId="1" xfId="3" applyNumberFormat="1" applyFont="1" applyBorder="1" applyAlignment="1">
      <alignment horizontal="center"/>
    </xf>
    <xf numFmtId="165" fontId="8" fillId="0" borderId="1" xfId="3" applyNumberFormat="1" applyFont="1" applyBorder="1" applyAlignment="1"/>
    <xf numFmtId="165" fontId="9" fillId="0" borderId="1" xfId="3" applyNumberFormat="1" applyFont="1" applyBorder="1" applyAlignment="1">
      <alignment horizontal="center"/>
    </xf>
    <xf numFmtId="165" fontId="10" fillId="0" borderId="1" xfId="3" applyNumberFormat="1" applyFont="1" applyBorder="1" applyAlignment="1">
      <alignment horizontal="center"/>
    </xf>
    <xf numFmtId="165" fontId="13" fillId="0" borderId="1" xfId="3" applyNumberFormat="1" applyFont="1" applyBorder="1" applyAlignment="1">
      <alignment horizontal="center"/>
    </xf>
    <xf numFmtId="165" fontId="9" fillId="0" borderId="1" xfId="3" applyNumberFormat="1" applyFont="1" applyBorder="1"/>
    <xf numFmtId="0" fontId="8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165" fontId="13" fillId="0" borderId="1" xfId="3" applyNumberFormat="1" applyFont="1" applyBorder="1"/>
    <xf numFmtId="43" fontId="8" fillId="0" borderId="1" xfId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2" fontId="7" fillId="0" borderId="0" xfId="0" applyNumberFormat="1" applyFont="1"/>
    <xf numFmtId="0" fontId="1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/>
    <xf numFmtId="0" fontId="16" fillId="2" borderId="1" xfId="0" applyFont="1" applyFill="1" applyBorder="1"/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" fontId="20" fillId="0" borderId="1" xfId="0" applyNumberFormat="1" applyFont="1" applyBorder="1" applyAlignment="1">
      <alignment horizontal="right"/>
    </xf>
    <xf numFmtId="166" fontId="20" fillId="0" borderId="1" xfId="0" applyNumberFormat="1" applyFont="1" applyBorder="1"/>
    <xf numFmtId="4" fontId="18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14" fontId="22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" fontId="17" fillId="0" borderId="1" xfId="1" applyNumberFormat="1" applyFont="1" applyBorder="1" applyAlignment="1">
      <alignment horizontal="right"/>
    </xf>
    <xf numFmtId="166" fontId="17" fillId="0" borderId="1" xfId="1" applyNumberFormat="1" applyFont="1" applyBorder="1" applyAlignment="1">
      <alignment horizontal="right"/>
    </xf>
    <xf numFmtId="0" fontId="17" fillId="0" borderId="1" xfId="0" applyFont="1" applyBorder="1"/>
    <xf numFmtId="0" fontId="3" fillId="0" borderId="1" xfId="0" applyFont="1" applyBorder="1" applyAlignment="1">
      <alignment horizontal="center"/>
    </xf>
    <xf numFmtId="2" fontId="17" fillId="0" borderId="1" xfId="1" applyNumberFormat="1" applyFont="1" applyBorder="1"/>
    <xf numFmtId="166" fontId="17" fillId="0" borderId="1" xfId="1" applyNumberFormat="1" applyFont="1" applyBorder="1"/>
    <xf numFmtId="14" fontId="3" fillId="0" borderId="1" xfId="0" applyNumberFormat="1" applyFont="1" applyBorder="1" applyAlignment="1">
      <alignment horizontal="center"/>
    </xf>
    <xf numFmtId="39" fontId="17" fillId="0" borderId="1" xfId="1" applyNumberFormat="1" applyFont="1" applyBorder="1" applyAlignment="1">
      <alignment horizontal="right"/>
    </xf>
    <xf numFmtId="0" fontId="24" fillId="0" borderId="1" xfId="0" applyFont="1" applyBorder="1" applyAlignment="1">
      <alignment horizontal="left"/>
    </xf>
    <xf numFmtId="4" fontId="22" fillId="0" borderId="1" xfId="1" applyNumberFormat="1" applyFont="1" applyBorder="1" applyAlignment="1">
      <alignment horizontal="right"/>
    </xf>
    <xf numFmtId="166" fontId="22" fillId="0" borderId="1" xfId="1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center"/>
    </xf>
    <xf numFmtId="43" fontId="19" fillId="0" borderId="1" xfId="1" applyFont="1" applyBorder="1" applyAlignment="1">
      <alignment horizontal="center"/>
    </xf>
    <xf numFmtId="0" fontId="24" fillId="0" borderId="1" xfId="0" applyFont="1" applyBorder="1"/>
    <xf numFmtId="43" fontId="3" fillId="0" borderId="1" xfId="1" applyFont="1" applyBorder="1"/>
    <xf numFmtId="166" fontId="3" fillId="0" borderId="1" xfId="1" applyNumberFormat="1" applyFont="1" applyBorder="1"/>
    <xf numFmtId="4" fontId="17" fillId="0" borderId="1" xfId="0" applyNumberFormat="1" applyFont="1" applyBorder="1"/>
    <xf numFmtId="166" fontId="17" fillId="0" borderId="1" xfId="0" applyNumberFormat="1" applyFont="1" applyBorder="1"/>
    <xf numFmtId="0" fontId="25" fillId="0" borderId="1" xfId="0" applyFont="1" applyBorder="1"/>
    <xf numFmtId="0" fontId="25" fillId="0" borderId="1" xfId="0" applyFont="1" applyBorder="1" applyAlignment="1">
      <alignment horizontal="center"/>
    </xf>
    <xf numFmtId="14" fontId="25" fillId="0" borderId="1" xfId="0" applyNumberFormat="1" applyFont="1" applyBorder="1" applyAlignment="1">
      <alignment horizontal="center"/>
    </xf>
    <xf numFmtId="43" fontId="25" fillId="0" borderId="1" xfId="1" applyFont="1" applyBorder="1" applyAlignment="1">
      <alignment horizontal="left"/>
    </xf>
    <xf numFmtId="4" fontId="26" fillId="0" borderId="1" xfId="0" applyNumberFormat="1" applyFont="1" applyBorder="1"/>
    <xf numFmtId="166" fontId="26" fillId="0" borderId="1" xfId="0" applyNumberFormat="1" applyFont="1" applyBorder="1"/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14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/>
    </xf>
    <xf numFmtId="167" fontId="16" fillId="0" borderId="1" xfId="0" applyNumberFormat="1" applyFont="1" applyBorder="1"/>
    <xf numFmtId="0" fontId="28" fillId="0" borderId="1" xfId="0" applyFont="1" applyBorder="1"/>
    <xf numFmtId="4" fontId="3" fillId="0" borderId="1" xfId="0" applyNumberFormat="1" applyFont="1" applyBorder="1"/>
    <xf numFmtId="166" fontId="3" fillId="0" borderId="1" xfId="0" applyNumberFormat="1" applyFont="1" applyBorder="1"/>
    <xf numFmtId="0" fontId="29" fillId="0" borderId="1" xfId="0" applyFont="1" applyBorder="1"/>
    <xf numFmtId="3" fontId="3" fillId="0" borderId="1" xfId="0" applyNumberFormat="1" applyFont="1" applyBorder="1" applyAlignment="1">
      <alignment horizontal="center"/>
    </xf>
    <xf numFmtId="166" fontId="22" fillId="0" borderId="1" xfId="1" applyNumberFormat="1" applyFont="1" applyBorder="1"/>
    <xf numFmtId="43" fontId="22" fillId="0" borderId="1" xfId="1" applyFont="1" applyBorder="1"/>
    <xf numFmtId="0" fontId="30" fillId="0" borderId="1" xfId="0" applyFont="1" applyBorder="1"/>
    <xf numFmtId="0" fontId="31" fillId="0" borderId="1" xfId="0" applyFont="1" applyBorder="1" applyAlignment="1">
      <alignment horizontal="center"/>
    </xf>
    <xf numFmtId="0" fontId="32" fillId="0" borderId="1" xfId="0" applyFont="1" applyBorder="1"/>
    <xf numFmtId="4" fontId="33" fillId="0" borderId="1" xfId="0" applyNumberFormat="1" applyFont="1" applyBorder="1"/>
    <xf numFmtId="166" fontId="33" fillId="0" borderId="1" xfId="1" applyNumberFormat="1" applyFont="1" applyBorder="1"/>
    <xf numFmtId="0" fontId="16" fillId="2" borderId="0" xfId="0" applyFont="1" applyFill="1"/>
    <xf numFmtId="0" fontId="16" fillId="0" borderId="0" xfId="0" applyFont="1"/>
    <xf numFmtId="0" fontId="13" fillId="0" borderId="0" xfId="0" applyFont="1" applyAlignment="1">
      <alignment horizontal="center" vertical="center" wrapText="1"/>
    </xf>
    <xf numFmtId="166" fontId="21" fillId="0" borderId="0" xfId="0" applyNumberFormat="1" applyFont="1"/>
    <xf numFmtId="166" fontId="17" fillId="0" borderId="0" xfId="1" applyNumberFormat="1" applyFont="1" applyBorder="1" applyAlignment="1">
      <alignment horizontal="right"/>
    </xf>
    <xf numFmtId="166" fontId="27" fillId="0" borderId="0" xfId="0" applyNumberFormat="1" applyFont="1"/>
    <xf numFmtId="166" fontId="34" fillId="0" borderId="0" xfId="0" applyNumberFormat="1" applyFont="1"/>
    <xf numFmtId="0" fontId="15" fillId="0" borderId="0" xfId="0" applyFont="1"/>
    <xf numFmtId="166" fontId="35" fillId="0" borderId="1" xfId="0" applyNumberFormat="1" applyFont="1" applyBorder="1"/>
    <xf numFmtId="0" fontId="15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4">
    <cellStyle name="Moeda" xfId="2" builtinId="4"/>
    <cellStyle name="Normal" xfId="0" builtinId="0"/>
    <cellStyle name="Separador de milhares 2" xfId="3" xr:uid="{00000000-0005-0000-0000-000003000000}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0"/>
  <sheetViews>
    <sheetView tabSelected="1" topLeftCell="A639" workbookViewId="0">
      <selection activeCell="B679" sqref="B679"/>
    </sheetView>
  </sheetViews>
  <sheetFormatPr defaultRowHeight="15" x14ac:dyDescent="0.25"/>
  <cols>
    <col min="1" max="1" width="33.140625" customWidth="1"/>
    <col min="2" max="2" width="6.140625" bestFit="1" customWidth="1"/>
    <col min="3" max="3" width="10.140625" bestFit="1" customWidth="1"/>
    <col min="4" max="4" width="7.140625" bestFit="1" customWidth="1"/>
    <col min="5" max="5" width="48.5703125" customWidth="1"/>
    <col min="6" max="6" width="11.42578125" bestFit="1" customWidth="1"/>
    <col min="7" max="7" width="13.140625" bestFit="1" customWidth="1"/>
  </cols>
  <sheetData>
    <row r="1" spans="1:7" x14ac:dyDescent="0.25">
      <c r="A1" s="246" t="s">
        <v>0</v>
      </c>
      <c r="B1" s="247"/>
      <c r="C1" s="247"/>
      <c r="D1" s="247"/>
      <c r="E1" s="247"/>
      <c r="F1" s="247"/>
      <c r="G1" s="248"/>
    </row>
    <row r="2" spans="1:7" x14ac:dyDescent="0.25">
      <c r="A2" s="252" t="s">
        <v>1</v>
      </c>
      <c r="B2" s="253"/>
      <c r="C2" s="253"/>
      <c r="D2" s="253"/>
      <c r="E2" s="253"/>
      <c r="F2" s="253"/>
      <c r="G2" s="254"/>
    </row>
    <row r="3" spans="1:7" ht="15.75" thickBot="1" x14ac:dyDescent="0.3">
      <c r="A3" s="255" t="s">
        <v>2</v>
      </c>
      <c r="B3" s="256"/>
      <c r="C3" s="256"/>
      <c r="D3" s="256"/>
      <c r="E3" s="256"/>
      <c r="F3" s="256"/>
      <c r="G3" s="257"/>
    </row>
    <row r="4" spans="1:7" x14ac:dyDescent="0.25">
      <c r="A4" s="121"/>
      <c r="B4" s="121"/>
      <c r="C4" s="121"/>
      <c r="D4" s="121"/>
      <c r="E4" s="121"/>
      <c r="F4" s="121"/>
      <c r="G4" s="121"/>
    </row>
    <row r="5" spans="1:7" x14ac:dyDescent="0.25">
      <c r="A5" s="34" t="s">
        <v>3</v>
      </c>
      <c r="B5" s="34" t="s">
        <v>4</v>
      </c>
      <c r="C5" s="34" t="s">
        <v>5</v>
      </c>
      <c r="D5" s="34" t="s">
        <v>6</v>
      </c>
      <c r="E5" s="34" t="s">
        <v>7</v>
      </c>
      <c r="F5" s="35" t="s">
        <v>8</v>
      </c>
      <c r="G5" s="34" t="s">
        <v>9</v>
      </c>
    </row>
    <row r="6" spans="1:7" x14ac:dyDescent="0.25">
      <c r="A6" s="122" t="s">
        <v>10</v>
      </c>
      <c r="B6" s="8"/>
      <c r="C6" s="9"/>
      <c r="D6" s="8"/>
      <c r="E6" s="43"/>
      <c r="F6" s="123">
        <v>0</v>
      </c>
      <c r="G6" s="123">
        <v>0</v>
      </c>
    </row>
    <row r="7" spans="1:7" x14ac:dyDescent="0.25">
      <c r="A7" s="122" t="s">
        <v>11</v>
      </c>
      <c r="B7" s="8"/>
      <c r="C7" s="9"/>
      <c r="D7" s="8"/>
      <c r="E7" s="2"/>
      <c r="F7" s="123">
        <v>0</v>
      </c>
      <c r="G7" s="123">
        <v>0</v>
      </c>
    </row>
    <row r="8" spans="1:7" x14ac:dyDescent="0.25">
      <c r="A8" s="2" t="s">
        <v>12</v>
      </c>
      <c r="B8" s="1">
        <v>15072</v>
      </c>
      <c r="C8" s="14">
        <v>40239</v>
      </c>
      <c r="D8" s="1">
        <v>8</v>
      </c>
      <c r="E8" s="2" t="s">
        <v>13</v>
      </c>
      <c r="F8" s="124">
        <v>325</v>
      </c>
      <c r="G8" s="124">
        <f>F8*D8</f>
        <v>2600</v>
      </c>
    </row>
    <row r="9" spans="1:7" x14ac:dyDescent="0.25">
      <c r="A9" s="2"/>
      <c r="B9" s="1"/>
      <c r="C9" s="14"/>
      <c r="D9" s="1">
        <v>4</v>
      </c>
      <c r="E9" s="2" t="s">
        <v>14</v>
      </c>
      <c r="F9" s="125">
        <v>559</v>
      </c>
      <c r="G9" s="124">
        <f>F9*D9</f>
        <v>2236</v>
      </c>
    </row>
    <row r="10" spans="1:7" x14ac:dyDescent="0.25">
      <c r="A10" s="2"/>
      <c r="B10" s="1"/>
      <c r="C10" s="14"/>
      <c r="D10" s="1">
        <v>4</v>
      </c>
      <c r="E10" s="2" t="s">
        <v>15</v>
      </c>
      <c r="F10" s="124">
        <v>699</v>
      </c>
      <c r="G10" s="124">
        <f>F10*D10</f>
        <v>2796</v>
      </c>
    </row>
    <row r="11" spans="1:7" x14ac:dyDescent="0.25">
      <c r="A11" s="126" t="s">
        <v>16</v>
      </c>
      <c r="B11" s="1"/>
      <c r="C11" s="14"/>
      <c r="D11" s="1"/>
      <c r="E11" s="2"/>
      <c r="F11" s="124"/>
      <c r="G11" s="127">
        <f>G8+G9+G10</f>
        <v>7632</v>
      </c>
    </row>
    <row r="12" spans="1:7" x14ac:dyDescent="0.25">
      <c r="A12" s="17" t="s">
        <v>17</v>
      </c>
      <c r="B12" s="8"/>
      <c r="C12" s="9"/>
      <c r="D12" s="8"/>
      <c r="E12" s="43"/>
      <c r="F12" s="123">
        <v>0</v>
      </c>
      <c r="G12" s="123">
        <v>0</v>
      </c>
    </row>
    <row r="13" spans="1:7" x14ac:dyDescent="0.25">
      <c r="A13" s="17" t="s">
        <v>18</v>
      </c>
      <c r="B13" s="8"/>
      <c r="C13" s="9"/>
      <c r="D13" s="8"/>
      <c r="E13" s="30"/>
      <c r="F13" s="123">
        <v>0</v>
      </c>
      <c r="G13" s="123">
        <v>0</v>
      </c>
    </row>
    <row r="14" spans="1:7" x14ac:dyDescent="0.25">
      <c r="A14" s="30" t="s">
        <v>19</v>
      </c>
      <c r="B14" s="8">
        <v>3126</v>
      </c>
      <c r="C14" s="9">
        <v>40350</v>
      </c>
      <c r="D14" s="8">
        <v>20.399999999999999</v>
      </c>
      <c r="E14" s="28" t="s">
        <v>20</v>
      </c>
      <c r="F14" s="125">
        <v>17.5</v>
      </c>
      <c r="G14" s="124">
        <f t="shared" ref="G14:G28" si="0">F14*D14</f>
        <v>357</v>
      </c>
    </row>
    <row r="15" spans="1:7" x14ac:dyDescent="0.25">
      <c r="A15" s="30"/>
      <c r="B15" s="8"/>
      <c r="C15" s="9"/>
      <c r="D15" s="8">
        <v>24.3</v>
      </c>
      <c r="E15" s="28" t="s">
        <v>21</v>
      </c>
      <c r="F15" s="125">
        <v>19.899999999999999</v>
      </c>
      <c r="G15" s="124">
        <f t="shared" si="0"/>
        <v>483.57</v>
      </c>
    </row>
    <row r="16" spans="1:7" x14ac:dyDescent="0.25">
      <c r="A16" s="30"/>
      <c r="B16" s="8"/>
      <c r="C16" s="9"/>
      <c r="D16" s="8">
        <v>13.76</v>
      </c>
      <c r="E16" s="28" t="s">
        <v>22</v>
      </c>
      <c r="F16" s="125">
        <v>27</v>
      </c>
      <c r="G16" s="124">
        <f t="shared" si="0"/>
        <v>371.52</v>
      </c>
    </row>
    <row r="17" spans="1:7" x14ac:dyDescent="0.25">
      <c r="A17" s="30"/>
      <c r="B17" s="8"/>
      <c r="C17" s="9"/>
      <c r="D17" s="1">
        <v>14</v>
      </c>
      <c r="E17" s="2" t="s">
        <v>23</v>
      </c>
      <c r="F17" s="124">
        <v>15.4</v>
      </c>
      <c r="G17" s="124">
        <f t="shared" si="0"/>
        <v>215.6</v>
      </c>
    </row>
    <row r="18" spans="1:7" x14ac:dyDescent="0.25">
      <c r="A18" s="30"/>
      <c r="B18" s="8"/>
      <c r="C18" s="9"/>
      <c r="D18" s="8">
        <v>10</v>
      </c>
      <c r="E18" s="28" t="s">
        <v>24</v>
      </c>
      <c r="F18" s="125">
        <v>16.5</v>
      </c>
      <c r="G18" s="124">
        <f t="shared" si="0"/>
        <v>165</v>
      </c>
    </row>
    <row r="19" spans="1:7" x14ac:dyDescent="0.25">
      <c r="A19" s="30"/>
      <c r="B19" s="8"/>
      <c r="C19" s="9"/>
      <c r="D19" s="8">
        <v>12</v>
      </c>
      <c r="E19" s="2" t="s">
        <v>25</v>
      </c>
      <c r="F19" s="125">
        <v>8.5</v>
      </c>
      <c r="G19" s="124">
        <f t="shared" si="0"/>
        <v>102</v>
      </c>
    </row>
    <row r="20" spans="1:7" x14ac:dyDescent="0.25">
      <c r="A20" s="30"/>
      <c r="B20" s="8"/>
      <c r="C20" s="9"/>
      <c r="D20" s="1">
        <v>144</v>
      </c>
      <c r="E20" s="30" t="s">
        <v>26</v>
      </c>
      <c r="F20" s="125">
        <v>1.9</v>
      </c>
      <c r="G20" s="124">
        <f t="shared" si="0"/>
        <v>273.59999999999997</v>
      </c>
    </row>
    <row r="21" spans="1:7" x14ac:dyDescent="0.25">
      <c r="A21" s="30"/>
      <c r="B21" s="8"/>
      <c r="C21" s="9"/>
      <c r="D21" s="8">
        <v>1</v>
      </c>
      <c r="E21" s="52" t="s">
        <v>27</v>
      </c>
      <c r="F21" s="125">
        <v>60</v>
      </c>
      <c r="G21" s="124">
        <f t="shared" si="0"/>
        <v>60</v>
      </c>
    </row>
    <row r="22" spans="1:7" x14ac:dyDescent="0.25">
      <c r="A22" s="30"/>
      <c r="B22" s="8"/>
      <c r="C22" s="9"/>
      <c r="D22" s="8">
        <v>32</v>
      </c>
      <c r="E22" s="28" t="s">
        <v>28</v>
      </c>
      <c r="F22" s="125">
        <v>54.5</v>
      </c>
      <c r="G22" s="124">
        <f t="shared" si="0"/>
        <v>1744</v>
      </c>
    </row>
    <row r="23" spans="1:7" x14ac:dyDescent="0.25">
      <c r="A23" s="30"/>
      <c r="B23" s="8"/>
      <c r="C23" s="9"/>
      <c r="D23" s="8">
        <v>1</v>
      </c>
      <c r="E23" s="28" t="s">
        <v>29</v>
      </c>
      <c r="F23" s="125">
        <v>1012</v>
      </c>
      <c r="G23" s="124">
        <f t="shared" si="0"/>
        <v>1012</v>
      </c>
    </row>
    <row r="24" spans="1:7" x14ac:dyDescent="0.25">
      <c r="A24" s="30"/>
      <c r="B24" s="8"/>
      <c r="C24" s="9"/>
      <c r="D24" s="8">
        <v>1</v>
      </c>
      <c r="E24" s="28" t="s">
        <v>30</v>
      </c>
      <c r="F24" s="125">
        <v>1385</v>
      </c>
      <c r="G24" s="124">
        <f t="shared" si="0"/>
        <v>1385</v>
      </c>
    </row>
    <row r="25" spans="1:7" x14ac:dyDescent="0.25">
      <c r="A25" s="30"/>
      <c r="B25" s="8"/>
      <c r="C25" s="9"/>
      <c r="D25" s="8">
        <v>10</v>
      </c>
      <c r="E25" s="28" t="s">
        <v>31</v>
      </c>
      <c r="F25" s="125">
        <v>54.5</v>
      </c>
      <c r="G25" s="124">
        <f t="shared" si="0"/>
        <v>545</v>
      </c>
    </row>
    <row r="26" spans="1:7" x14ac:dyDescent="0.25">
      <c r="A26" s="30"/>
      <c r="B26" s="8"/>
      <c r="C26" s="9"/>
      <c r="D26" s="8">
        <v>10</v>
      </c>
      <c r="E26" s="28" t="s">
        <v>32</v>
      </c>
      <c r="F26" s="125">
        <v>29.9</v>
      </c>
      <c r="G26" s="124">
        <f t="shared" si="0"/>
        <v>299</v>
      </c>
    </row>
    <row r="27" spans="1:7" x14ac:dyDescent="0.25">
      <c r="A27" s="30"/>
      <c r="B27" s="8"/>
      <c r="C27" s="9"/>
      <c r="D27" s="8">
        <v>1</v>
      </c>
      <c r="E27" s="28" t="s">
        <v>33</v>
      </c>
      <c r="F27" s="125">
        <v>225</v>
      </c>
      <c r="G27" s="124">
        <f t="shared" si="0"/>
        <v>225</v>
      </c>
    </row>
    <row r="28" spans="1:7" x14ac:dyDescent="0.25">
      <c r="A28" s="30"/>
      <c r="B28" s="8"/>
      <c r="C28" s="9"/>
      <c r="D28" s="8">
        <v>2</v>
      </c>
      <c r="E28" s="28" t="s">
        <v>34</v>
      </c>
      <c r="F28" s="125">
        <v>79</v>
      </c>
      <c r="G28" s="124">
        <f t="shared" si="0"/>
        <v>158</v>
      </c>
    </row>
    <row r="29" spans="1:7" x14ac:dyDescent="0.25">
      <c r="A29" s="17" t="s">
        <v>35</v>
      </c>
      <c r="B29" s="8"/>
      <c r="C29" s="9"/>
      <c r="D29" s="8"/>
      <c r="E29" s="28"/>
      <c r="F29" s="125"/>
      <c r="G29" s="128">
        <f>SUM(G8:G10)</f>
        <v>7632</v>
      </c>
    </row>
    <row r="30" spans="1:7" x14ac:dyDescent="0.25">
      <c r="A30" s="30" t="s">
        <v>36</v>
      </c>
      <c r="B30" s="8">
        <v>11639</v>
      </c>
      <c r="C30" s="9">
        <v>40360</v>
      </c>
      <c r="D30" s="8">
        <v>10</v>
      </c>
      <c r="E30" s="28" t="s">
        <v>37</v>
      </c>
      <c r="F30" s="125">
        <v>298</v>
      </c>
      <c r="G30" s="125">
        <f>F30*D30</f>
        <v>2980</v>
      </c>
    </row>
    <row r="31" spans="1:7" x14ac:dyDescent="0.25">
      <c r="A31" s="30"/>
      <c r="B31" s="8"/>
      <c r="C31" s="9"/>
      <c r="D31" s="8">
        <v>15</v>
      </c>
      <c r="E31" s="28" t="s">
        <v>38</v>
      </c>
      <c r="F31" s="125">
        <v>490</v>
      </c>
      <c r="G31" s="125">
        <f>F31*D31</f>
        <v>7350</v>
      </c>
    </row>
    <row r="32" spans="1:7" x14ac:dyDescent="0.25">
      <c r="A32" s="30"/>
      <c r="B32" s="8"/>
      <c r="C32" s="9"/>
      <c r="D32" s="8">
        <v>60</v>
      </c>
      <c r="E32" s="28" t="s">
        <v>39</v>
      </c>
      <c r="F32" s="125">
        <v>110</v>
      </c>
      <c r="G32" s="125">
        <f>F32*D32</f>
        <v>6600</v>
      </c>
    </row>
    <row r="33" spans="1:7" x14ac:dyDescent="0.25">
      <c r="A33" s="30" t="s">
        <v>36</v>
      </c>
      <c r="B33" s="8">
        <v>11705</v>
      </c>
      <c r="C33" s="9">
        <v>40381</v>
      </c>
      <c r="D33" s="8">
        <v>15</v>
      </c>
      <c r="E33" s="28" t="s">
        <v>40</v>
      </c>
      <c r="F33" s="125">
        <v>390</v>
      </c>
      <c r="G33" s="125">
        <f>F33*D33</f>
        <v>5850</v>
      </c>
    </row>
    <row r="34" spans="1:7" x14ac:dyDescent="0.25">
      <c r="A34" s="30"/>
      <c r="B34" s="8"/>
      <c r="C34" s="9"/>
      <c r="D34" s="8">
        <v>1</v>
      </c>
      <c r="E34" s="28" t="s">
        <v>41</v>
      </c>
      <c r="F34" s="125">
        <v>480</v>
      </c>
      <c r="G34" s="125">
        <f>F34*D34</f>
        <v>480</v>
      </c>
    </row>
    <row r="35" spans="1:7" x14ac:dyDescent="0.25">
      <c r="A35" s="17" t="s">
        <v>42</v>
      </c>
      <c r="B35" s="8"/>
      <c r="C35" s="9"/>
      <c r="D35" s="8"/>
      <c r="E35" s="28"/>
      <c r="F35" s="125"/>
      <c r="G35" s="128">
        <f>SUM(G30:G34)</f>
        <v>23260</v>
      </c>
    </row>
    <row r="36" spans="1:7" x14ac:dyDescent="0.25">
      <c r="A36" s="17"/>
      <c r="B36" s="8"/>
      <c r="C36" s="9"/>
      <c r="D36" s="8"/>
      <c r="E36" s="28"/>
      <c r="F36" s="125"/>
      <c r="G36" s="125"/>
    </row>
    <row r="37" spans="1:7" x14ac:dyDescent="0.25">
      <c r="A37" s="30" t="s">
        <v>43</v>
      </c>
      <c r="B37" s="8">
        <v>1352</v>
      </c>
      <c r="C37" s="9">
        <v>40395</v>
      </c>
      <c r="D37" s="8">
        <v>2</v>
      </c>
      <c r="E37" s="28" t="s">
        <v>44</v>
      </c>
      <c r="F37" s="125">
        <v>220</v>
      </c>
      <c r="G37" s="125">
        <f t="shared" ref="G37:G42" si="1">F37*D37</f>
        <v>440</v>
      </c>
    </row>
    <row r="38" spans="1:7" x14ac:dyDescent="0.25">
      <c r="A38" s="30"/>
      <c r="B38" s="8"/>
      <c r="C38" s="9"/>
      <c r="D38" s="8">
        <v>2</v>
      </c>
      <c r="E38" s="28" t="s">
        <v>45</v>
      </c>
      <c r="F38" s="125">
        <v>250</v>
      </c>
      <c r="G38" s="125">
        <f t="shared" si="1"/>
        <v>500</v>
      </c>
    </row>
    <row r="39" spans="1:7" x14ac:dyDescent="0.25">
      <c r="A39" s="30"/>
      <c r="B39" s="8"/>
      <c r="C39" s="9"/>
      <c r="D39" s="8">
        <v>2</v>
      </c>
      <c r="E39" s="28" t="s">
        <v>46</v>
      </c>
      <c r="F39" s="125">
        <v>199</v>
      </c>
      <c r="G39" s="125">
        <f t="shared" si="1"/>
        <v>398</v>
      </c>
    </row>
    <row r="40" spans="1:7" x14ac:dyDescent="0.25">
      <c r="A40" s="30"/>
      <c r="B40" s="8"/>
      <c r="C40" s="9"/>
      <c r="D40" s="8">
        <v>2</v>
      </c>
      <c r="E40" s="28" t="s">
        <v>47</v>
      </c>
      <c r="F40" s="125">
        <v>199</v>
      </c>
      <c r="G40" s="125">
        <f t="shared" si="1"/>
        <v>398</v>
      </c>
    </row>
    <row r="41" spans="1:7" x14ac:dyDescent="0.25">
      <c r="A41" s="30"/>
      <c r="B41" s="8"/>
      <c r="C41" s="9"/>
      <c r="D41" s="8">
        <v>2</v>
      </c>
      <c r="E41" s="28" t="s">
        <v>48</v>
      </c>
      <c r="F41" s="125">
        <v>199</v>
      </c>
      <c r="G41" s="125">
        <f t="shared" si="1"/>
        <v>398</v>
      </c>
    </row>
    <row r="42" spans="1:7" x14ac:dyDescent="0.25">
      <c r="A42" s="30"/>
      <c r="B42" s="8"/>
      <c r="C42" s="9"/>
      <c r="D42" s="8">
        <v>1</v>
      </c>
      <c r="E42" s="28" t="s">
        <v>49</v>
      </c>
      <c r="F42" s="125">
        <v>103.3</v>
      </c>
      <c r="G42" s="125">
        <f t="shared" si="1"/>
        <v>103.3</v>
      </c>
    </row>
    <row r="43" spans="1:7" x14ac:dyDescent="0.25">
      <c r="A43" s="30" t="s">
        <v>50</v>
      </c>
      <c r="B43" s="8">
        <v>104</v>
      </c>
      <c r="C43" s="9">
        <v>40410</v>
      </c>
      <c r="D43" s="8">
        <v>5</v>
      </c>
      <c r="E43" s="28" t="s">
        <v>51</v>
      </c>
      <c r="F43" s="125"/>
      <c r="G43" s="125"/>
    </row>
    <row r="44" spans="1:7" x14ac:dyDescent="0.25">
      <c r="A44" s="30"/>
      <c r="B44" s="8"/>
      <c r="C44" s="9"/>
      <c r="D44" s="8"/>
      <c r="E44" s="28" t="s">
        <v>52</v>
      </c>
      <c r="F44" s="125"/>
      <c r="G44" s="125"/>
    </row>
    <row r="45" spans="1:7" x14ac:dyDescent="0.25">
      <c r="A45" s="30"/>
      <c r="B45" s="8"/>
      <c r="C45" s="9"/>
      <c r="D45" s="8"/>
      <c r="E45" s="28" t="s">
        <v>53</v>
      </c>
      <c r="F45" s="125"/>
      <c r="G45" s="125"/>
    </row>
    <row r="46" spans="1:7" x14ac:dyDescent="0.25">
      <c r="A46" s="30"/>
      <c r="B46" s="8"/>
      <c r="C46" s="9"/>
      <c r="D46" s="8"/>
      <c r="E46" s="28" t="s">
        <v>54</v>
      </c>
      <c r="F46" s="125"/>
      <c r="G46" s="125"/>
    </row>
    <row r="47" spans="1:7" x14ac:dyDescent="0.25">
      <c r="A47" s="30"/>
      <c r="B47" s="8"/>
      <c r="C47" s="9"/>
      <c r="D47" s="8"/>
      <c r="E47" s="28" t="s">
        <v>55</v>
      </c>
      <c r="F47" s="125">
        <v>1590</v>
      </c>
      <c r="G47" s="125">
        <f>F47*D43</f>
        <v>7950</v>
      </c>
    </row>
    <row r="48" spans="1:7" x14ac:dyDescent="0.25">
      <c r="A48" s="23" t="s">
        <v>56</v>
      </c>
      <c r="B48" s="8"/>
      <c r="C48" s="9"/>
      <c r="D48" s="8"/>
      <c r="E48" s="28"/>
      <c r="F48" s="128"/>
      <c r="G48" s="128">
        <f>SUM(G37:G47)</f>
        <v>10187.299999999999</v>
      </c>
    </row>
    <row r="49" spans="1:7" x14ac:dyDescent="0.25">
      <c r="A49" s="19"/>
      <c r="B49" s="8"/>
      <c r="C49" s="9"/>
      <c r="D49" s="8"/>
      <c r="E49" s="28"/>
      <c r="F49" s="128"/>
      <c r="G49" s="128"/>
    </row>
    <row r="50" spans="1:7" x14ac:dyDescent="0.25">
      <c r="A50" s="24" t="s">
        <v>57</v>
      </c>
      <c r="B50" s="8">
        <v>30</v>
      </c>
      <c r="C50" s="9" t="s">
        <v>58</v>
      </c>
      <c r="D50" s="8">
        <v>3</v>
      </c>
      <c r="E50" s="28" t="s">
        <v>59</v>
      </c>
      <c r="F50" s="125">
        <v>415</v>
      </c>
      <c r="G50" s="125">
        <f t="shared" ref="G50:G56" si="2">F50*D50</f>
        <v>1245</v>
      </c>
    </row>
    <row r="51" spans="1:7" x14ac:dyDescent="0.25">
      <c r="A51" s="24"/>
      <c r="B51" s="1"/>
      <c r="C51" s="9"/>
      <c r="D51" s="1">
        <v>3</v>
      </c>
      <c r="E51" s="28" t="s">
        <v>60</v>
      </c>
      <c r="F51" s="125">
        <v>699</v>
      </c>
      <c r="G51" s="125">
        <f t="shared" si="2"/>
        <v>2097</v>
      </c>
    </row>
    <row r="52" spans="1:7" x14ac:dyDescent="0.25">
      <c r="A52" s="24"/>
      <c r="B52" s="1"/>
      <c r="C52" s="9"/>
      <c r="D52" s="1">
        <v>1</v>
      </c>
      <c r="E52" s="2" t="s">
        <v>61</v>
      </c>
      <c r="F52" s="129">
        <v>1998</v>
      </c>
      <c r="G52" s="125">
        <f t="shared" si="2"/>
        <v>1998</v>
      </c>
    </row>
    <row r="53" spans="1:7" x14ac:dyDescent="0.25">
      <c r="A53" s="30" t="s">
        <v>36</v>
      </c>
      <c r="B53" s="1">
        <v>11774</v>
      </c>
      <c r="C53" s="14">
        <v>40438</v>
      </c>
      <c r="D53" s="1">
        <v>25</v>
      </c>
      <c r="E53" s="2" t="s">
        <v>62</v>
      </c>
      <c r="F53" s="129">
        <v>230</v>
      </c>
      <c r="G53" s="125">
        <f t="shared" si="2"/>
        <v>5750</v>
      </c>
    </row>
    <row r="54" spans="1:7" x14ac:dyDescent="0.25">
      <c r="A54" s="30"/>
      <c r="B54" s="1"/>
      <c r="C54" s="14"/>
      <c r="D54" s="1">
        <v>15</v>
      </c>
      <c r="E54" s="2" t="s">
        <v>63</v>
      </c>
      <c r="F54" s="125">
        <v>255</v>
      </c>
      <c r="G54" s="125">
        <f t="shared" si="2"/>
        <v>3825</v>
      </c>
    </row>
    <row r="55" spans="1:7" x14ac:dyDescent="0.25">
      <c r="A55" s="30"/>
      <c r="B55" s="1"/>
      <c r="C55" s="14"/>
      <c r="D55" s="1">
        <v>15</v>
      </c>
      <c r="E55" s="2" t="s">
        <v>64</v>
      </c>
      <c r="F55" s="129">
        <v>80</v>
      </c>
      <c r="G55" s="125">
        <f t="shared" si="2"/>
        <v>1200</v>
      </c>
    </row>
    <row r="56" spans="1:7" x14ac:dyDescent="0.25">
      <c r="A56" s="30"/>
      <c r="B56" s="1"/>
      <c r="C56" s="14"/>
      <c r="D56" s="1">
        <v>6</v>
      </c>
      <c r="E56" s="2" t="s">
        <v>41</v>
      </c>
      <c r="F56" s="125">
        <v>480</v>
      </c>
      <c r="G56" s="125">
        <f t="shared" si="2"/>
        <v>2880</v>
      </c>
    </row>
    <row r="57" spans="1:7" x14ac:dyDescent="0.25">
      <c r="A57" s="23" t="s">
        <v>65</v>
      </c>
      <c r="B57" s="1"/>
      <c r="C57" s="1"/>
      <c r="D57" s="1"/>
      <c r="E57" s="2"/>
      <c r="F57" s="125"/>
      <c r="G57" s="128">
        <f>SUM(G50:G56)</f>
        <v>18995</v>
      </c>
    </row>
    <row r="58" spans="1:7" x14ac:dyDescent="0.25">
      <c r="A58" s="19"/>
      <c r="B58" s="1"/>
      <c r="C58" s="14"/>
      <c r="D58" s="1"/>
      <c r="E58" s="2"/>
      <c r="F58" s="125"/>
      <c r="G58" s="125"/>
    </row>
    <row r="59" spans="1:7" x14ac:dyDescent="0.25">
      <c r="A59" s="23" t="s">
        <v>66</v>
      </c>
      <c r="B59" s="1"/>
      <c r="C59" s="14"/>
      <c r="D59" s="1"/>
      <c r="E59" s="2"/>
      <c r="F59" s="128">
        <v>0</v>
      </c>
      <c r="G59" s="128">
        <v>0</v>
      </c>
    </row>
    <row r="60" spans="1:7" x14ac:dyDescent="0.25">
      <c r="A60" s="19"/>
      <c r="B60" s="1"/>
      <c r="C60" s="14"/>
      <c r="D60" s="1"/>
      <c r="E60" s="2"/>
      <c r="F60" s="125" t="s">
        <v>67</v>
      </c>
      <c r="G60" s="125"/>
    </row>
    <row r="61" spans="1:7" x14ac:dyDescent="0.25">
      <c r="A61" s="23" t="s">
        <v>68</v>
      </c>
      <c r="B61" s="1"/>
      <c r="C61" s="1"/>
      <c r="D61" s="1"/>
      <c r="E61" s="2"/>
      <c r="F61" s="128"/>
      <c r="G61" s="128"/>
    </row>
    <row r="62" spans="1:7" x14ac:dyDescent="0.25">
      <c r="A62" s="30" t="s">
        <v>36</v>
      </c>
      <c r="B62" s="1">
        <v>11875</v>
      </c>
      <c r="C62" s="14">
        <v>40505</v>
      </c>
      <c r="D62" s="1">
        <v>25</v>
      </c>
      <c r="E62" s="2" t="s">
        <v>69</v>
      </c>
      <c r="F62" s="125">
        <v>430</v>
      </c>
      <c r="G62" s="125">
        <f>D62*F62</f>
        <v>10750</v>
      </c>
    </row>
    <row r="63" spans="1:7" x14ac:dyDescent="0.25">
      <c r="A63" s="30"/>
      <c r="B63" s="1"/>
      <c r="C63" s="14"/>
      <c r="D63" s="1">
        <v>25</v>
      </c>
      <c r="E63" s="2" t="s">
        <v>70</v>
      </c>
      <c r="F63" s="125">
        <v>7225</v>
      </c>
      <c r="G63" s="125">
        <f>D63*F63</f>
        <v>180625</v>
      </c>
    </row>
    <row r="64" spans="1:7" x14ac:dyDescent="0.25">
      <c r="A64" s="30"/>
      <c r="B64" s="1"/>
      <c r="C64" s="14"/>
      <c r="D64" s="1">
        <v>15</v>
      </c>
      <c r="E64" s="2" t="s">
        <v>71</v>
      </c>
      <c r="F64" s="125">
        <v>252</v>
      </c>
      <c r="G64" s="125">
        <f>D64*F64</f>
        <v>3780</v>
      </c>
    </row>
    <row r="65" spans="1:7" x14ac:dyDescent="0.25">
      <c r="A65" s="23" t="s">
        <v>72</v>
      </c>
      <c r="B65" s="1"/>
      <c r="C65" s="1"/>
      <c r="D65" s="1"/>
      <c r="E65" s="2"/>
      <c r="F65" s="128"/>
      <c r="G65" s="128">
        <f>SUM(G62:G64)</f>
        <v>195155</v>
      </c>
    </row>
    <row r="66" spans="1:7" x14ac:dyDescent="0.25">
      <c r="A66" s="130" t="s">
        <v>380</v>
      </c>
      <c r="B66" s="1"/>
      <c r="C66" s="1"/>
      <c r="D66" s="1"/>
      <c r="E66" s="2"/>
      <c r="F66" s="125"/>
      <c r="G66" s="128">
        <f>G65+G57+G48+G35+G29+G11</f>
        <v>262861.3</v>
      </c>
    </row>
    <row r="67" spans="1:7" ht="15.75" thickBot="1" x14ac:dyDescent="0.3">
      <c r="A67" s="131"/>
      <c r="B67" s="131"/>
      <c r="C67" s="131"/>
      <c r="D67" s="131"/>
      <c r="E67" s="131"/>
      <c r="F67" s="131"/>
      <c r="G67" s="131"/>
    </row>
    <row r="68" spans="1:7" x14ac:dyDescent="0.25">
      <c r="A68" s="246" t="s">
        <v>0</v>
      </c>
      <c r="B68" s="247"/>
      <c r="C68" s="247"/>
      <c r="D68" s="247"/>
      <c r="E68" s="247"/>
      <c r="F68" s="247"/>
      <c r="G68" s="248"/>
    </row>
    <row r="69" spans="1:7" x14ac:dyDescent="0.25">
      <c r="A69" s="249" t="s">
        <v>74</v>
      </c>
      <c r="B69" s="250"/>
      <c r="C69" s="250"/>
      <c r="D69" s="250"/>
      <c r="E69" s="250"/>
      <c r="F69" s="250"/>
      <c r="G69" s="251"/>
    </row>
    <row r="70" spans="1:7" ht="15.75" thickBot="1" x14ac:dyDescent="0.3">
      <c r="A70" s="243" t="s">
        <v>2</v>
      </c>
      <c r="B70" s="244"/>
      <c r="C70" s="244"/>
      <c r="D70" s="244"/>
      <c r="E70" s="244"/>
      <c r="F70" s="244"/>
      <c r="G70" s="245"/>
    </row>
    <row r="71" spans="1:7" x14ac:dyDescent="0.25">
      <c r="A71" s="120"/>
      <c r="B71" s="120"/>
      <c r="C71" s="120"/>
      <c r="D71" s="120"/>
      <c r="E71" s="120"/>
      <c r="F71" s="120"/>
      <c r="G71" s="120"/>
    </row>
    <row r="72" spans="1:7" x14ac:dyDescent="0.25">
      <c r="A72" s="34" t="s">
        <v>3</v>
      </c>
      <c r="B72" s="34" t="s">
        <v>4</v>
      </c>
      <c r="C72" s="34" t="s">
        <v>5</v>
      </c>
      <c r="D72" s="34" t="s">
        <v>6</v>
      </c>
      <c r="E72" s="34" t="s">
        <v>7</v>
      </c>
      <c r="F72" s="35" t="s">
        <v>8</v>
      </c>
      <c r="G72" s="34" t="s">
        <v>9</v>
      </c>
    </row>
    <row r="73" spans="1:7" x14ac:dyDescent="0.25">
      <c r="A73" s="122" t="s">
        <v>10</v>
      </c>
      <c r="B73" s="8"/>
      <c r="C73" s="9"/>
      <c r="D73" s="8"/>
      <c r="E73" s="43"/>
      <c r="F73" s="35"/>
      <c r="G73" s="45">
        <v>0</v>
      </c>
    </row>
    <row r="74" spans="1:7" x14ac:dyDescent="0.25">
      <c r="A74" s="122" t="s">
        <v>11</v>
      </c>
      <c r="B74" s="8"/>
      <c r="C74" s="9"/>
      <c r="D74" s="8"/>
      <c r="E74" s="2"/>
      <c r="F74" s="35"/>
      <c r="G74" s="45">
        <v>0</v>
      </c>
    </row>
    <row r="75" spans="1:7" x14ac:dyDescent="0.25">
      <c r="A75" s="2" t="s">
        <v>75</v>
      </c>
      <c r="B75" s="1">
        <v>101</v>
      </c>
      <c r="C75" s="14">
        <v>40627</v>
      </c>
      <c r="D75" s="1">
        <v>5</v>
      </c>
      <c r="E75" s="2" t="s">
        <v>76</v>
      </c>
      <c r="F75" s="132">
        <v>129</v>
      </c>
      <c r="G75" s="50">
        <f>D75*F75</f>
        <v>645</v>
      </c>
    </row>
    <row r="76" spans="1:7" x14ac:dyDescent="0.25">
      <c r="A76" s="2"/>
      <c r="B76" s="1"/>
      <c r="C76" s="14"/>
      <c r="D76" s="1">
        <v>4</v>
      </c>
      <c r="E76" s="2" t="s">
        <v>77</v>
      </c>
      <c r="F76" s="24">
        <v>1490</v>
      </c>
      <c r="G76" s="50">
        <f>D76*F76</f>
        <v>5960</v>
      </c>
    </row>
    <row r="77" spans="1:7" x14ac:dyDescent="0.25">
      <c r="A77" s="126" t="s">
        <v>16</v>
      </c>
      <c r="B77" s="1"/>
      <c r="C77" s="1"/>
      <c r="D77" s="1"/>
      <c r="E77" s="2"/>
      <c r="F77" s="133"/>
      <c r="G77" s="48">
        <f>G75+G76</f>
        <v>6605</v>
      </c>
    </row>
    <row r="78" spans="1:7" x14ac:dyDescent="0.25">
      <c r="A78" s="2"/>
      <c r="B78" s="1"/>
      <c r="C78" s="1"/>
      <c r="D78" s="1"/>
      <c r="E78" s="2"/>
      <c r="F78" s="132"/>
      <c r="G78" s="48"/>
    </row>
    <row r="79" spans="1:7" x14ac:dyDescent="0.25">
      <c r="A79" s="30" t="s">
        <v>78</v>
      </c>
      <c r="B79" s="8">
        <v>140</v>
      </c>
      <c r="C79" s="9">
        <v>40644</v>
      </c>
      <c r="D79" s="8">
        <v>2</v>
      </c>
      <c r="E79" s="43" t="s">
        <v>79</v>
      </c>
      <c r="F79" s="15">
        <v>528</v>
      </c>
      <c r="G79" s="16">
        <f>D79*F79</f>
        <v>1056</v>
      </c>
    </row>
    <row r="80" spans="1:7" x14ac:dyDescent="0.25">
      <c r="A80" s="30" t="s">
        <v>78</v>
      </c>
      <c r="B80" s="8">
        <v>124</v>
      </c>
      <c r="C80" s="9">
        <v>40660</v>
      </c>
      <c r="D80" s="8">
        <v>1</v>
      </c>
      <c r="E80" s="43" t="s">
        <v>80</v>
      </c>
      <c r="F80" s="15">
        <v>799</v>
      </c>
      <c r="G80" s="16">
        <v>799</v>
      </c>
    </row>
    <row r="81" spans="1:7" x14ac:dyDescent="0.25">
      <c r="A81" s="17"/>
      <c r="B81" s="8"/>
      <c r="C81" s="9"/>
      <c r="D81" s="8">
        <v>1</v>
      </c>
      <c r="E81" s="43" t="s">
        <v>81</v>
      </c>
      <c r="F81" s="15">
        <v>1698</v>
      </c>
      <c r="G81" s="16">
        <v>1698</v>
      </c>
    </row>
    <row r="82" spans="1:7" x14ac:dyDescent="0.25">
      <c r="A82" s="17"/>
      <c r="B82" s="8"/>
      <c r="C82" s="9"/>
      <c r="D82" s="8">
        <v>1</v>
      </c>
      <c r="E82" s="43" t="s">
        <v>82</v>
      </c>
      <c r="F82" s="15">
        <v>899</v>
      </c>
      <c r="G82" s="16">
        <v>899</v>
      </c>
    </row>
    <row r="83" spans="1:7" x14ac:dyDescent="0.25">
      <c r="A83" s="17" t="s">
        <v>17</v>
      </c>
      <c r="B83" s="8"/>
      <c r="C83" s="9"/>
      <c r="D83" s="8"/>
      <c r="E83" s="43"/>
      <c r="F83" s="133"/>
      <c r="G83" s="45">
        <f>SUM(G79:G82)</f>
        <v>4452</v>
      </c>
    </row>
    <row r="84" spans="1:7" x14ac:dyDescent="0.25">
      <c r="A84" s="17"/>
      <c r="B84" s="8"/>
      <c r="C84" s="9"/>
      <c r="D84" s="8"/>
      <c r="E84" s="43"/>
      <c r="F84" s="133"/>
      <c r="G84" s="45"/>
    </row>
    <row r="85" spans="1:7" x14ac:dyDescent="0.25">
      <c r="A85" s="17"/>
      <c r="B85" s="8"/>
      <c r="C85" s="9"/>
      <c r="D85" s="8"/>
      <c r="E85" s="30"/>
      <c r="F85" s="134"/>
      <c r="G85" s="45"/>
    </row>
    <row r="86" spans="1:7" x14ac:dyDescent="0.25">
      <c r="A86" s="30" t="s">
        <v>83</v>
      </c>
      <c r="B86" s="8">
        <v>151</v>
      </c>
      <c r="C86" s="9">
        <v>40679</v>
      </c>
      <c r="D86" s="8">
        <v>1</v>
      </c>
      <c r="E86" s="52" t="s">
        <v>84</v>
      </c>
      <c r="F86" s="135">
        <v>483.1</v>
      </c>
      <c r="G86" s="48">
        <v>483.1</v>
      </c>
    </row>
    <row r="87" spans="1:7" x14ac:dyDescent="0.25">
      <c r="A87" s="17" t="s">
        <v>18</v>
      </c>
      <c r="B87" s="8"/>
      <c r="C87" s="9"/>
      <c r="D87" s="8"/>
      <c r="E87" s="52"/>
      <c r="F87" s="136"/>
      <c r="G87" s="48">
        <v>483.1</v>
      </c>
    </row>
    <row r="88" spans="1:7" x14ac:dyDescent="0.25">
      <c r="A88" s="30"/>
      <c r="B88" s="8"/>
      <c r="C88" s="9"/>
      <c r="D88" s="8"/>
      <c r="E88" s="28"/>
      <c r="F88" s="24"/>
      <c r="G88" s="50"/>
    </row>
    <row r="89" spans="1:7" x14ac:dyDescent="0.25">
      <c r="A89" s="30" t="s">
        <v>85</v>
      </c>
      <c r="B89" s="8">
        <v>127</v>
      </c>
      <c r="C89" s="9">
        <v>40702</v>
      </c>
      <c r="D89" s="8">
        <v>23</v>
      </c>
      <c r="E89" s="28" t="s">
        <v>86</v>
      </c>
      <c r="F89" s="24">
        <v>1708.16</v>
      </c>
      <c r="G89" s="50">
        <f t="shared" ref="G89:G104" si="3">D89*F89</f>
        <v>39287.68</v>
      </c>
    </row>
    <row r="90" spans="1:7" x14ac:dyDescent="0.25">
      <c r="A90" s="30"/>
      <c r="B90" s="8"/>
      <c r="C90" s="9"/>
      <c r="D90" s="8">
        <v>1</v>
      </c>
      <c r="E90" s="28" t="s">
        <v>87</v>
      </c>
      <c r="F90" s="24">
        <v>710</v>
      </c>
      <c r="G90" s="50">
        <v>710</v>
      </c>
    </row>
    <row r="91" spans="1:7" x14ac:dyDescent="0.25">
      <c r="A91" s="30"/>
      <c r="B91" s="8"/>
      <c r="C91" s="9"/>
      <c r="D91" s="8">
        <v>2</v>
      </c>
      <c r="E91" s="28" t="s">
        <v>88</v>
      </c>
      <c r="F91" s="24">
        <v>2155.75</v>
      </c>
      <c r="G91" s="50">
        <f t="shared" si="3"/>
        <v>4311.5</v>
      </c>
    </row>
    <row r="92" spans="1:7" x14ac:dyDescent="0.25">
      <c r="A92" s="30"/>
      <c r="B92" s="8"/>
      <c r="C92" s="9"/>
      <c r="D92" s="8">
        <v>2</v>
      </c>
      <c r="E92" s="2" t="s">
        <v>89</v>
      </c>
      <c r="F92" s="24">
        <v>447.59</v>
      </c>
      <c r="G92" s="50">
        <f t="shared" si="3"/>
        <v>895.18</v>
      </c>
    </row>
    <row r="93" spans="1:7" x14ac:dyDescent="0.25">
      <c r="A93" s="30"/>
      <c r="B93" s="8"/>
      <c r="C93" s="9"/>
      <c r="D93" s="1">
        <v>1</v>
      </c>
      <c r="E93" s="30" t="s">
        <v>90</v>
      </c>
      <c r="F93" s="24">
        <v>849.51</v>
      </c>
      <c r="G93" s="50">
        <f t="shared" si="3"/>
        <v>849.51</v>
      </c>
    </row>
    <row r="94" spans="1:7" x14ac:dyDescent="0.25">
      <c r="A94" s="30"/>
      <c r="B94" s="8"/>
      <c r="C94" s="9"/>
      <c r="D94" s="8">
        <v>4</v>
      </c>
      <c r="E94" s="52" t="s">
        <v>91</v>
      </c>
      <c r="F94" s="24">
        <v>2557.67</v>
      </c>
      <c r="G94" s="50">
        <f t="shared" si="3"/>
        <v>10230.68</v>
      </c>
    </row>
    <row r="95" spans="1:7" x14ac:dyDescent="0.25">
      <c r="A95" s="30"/>
      <c r="B95" s="8"/>
      <c r="C95" s="9"/>
      <c r="D95" s="8">
        <v>1</v>
      </c>
      <c r="E95" s="28" t="s">
        <v>92</v>
      </c>
      <c r="F95" s="24">
        <v>913.45</v>
      </c>
      <c r="G95" s="50">
        <f t="shared" si="3"/>
        <v>913.45</v>
      </c>
    </row>
    <row r="96" spans="1:7" x14ac:dyDescent="0.25">
      <c r="A96" s="30"/>
      <c r="B96" s="8"/>
      <c r="C96" s="9"/>
      <c r="D96" s="8">
        <v>1</v>
      </c>
      <c r="E96" s="28" t="s">
        <v>93</v>
      </c>
      <c r="F96" s="24">
        <v>31.06</v>
      </c>
      <c r="G96" s="50">
        <f t="shared" si="3"/>
        <v>31.06</v>
      </c>
    </row>
    <row r="97" spans="1:7" x14ac:dyDescent="0.25">
      <c r="A97" s="30"/>
      <c r="B97" s="8"/>
      <c r="C97" s="9"/>
      <c r="D97" s="8">
        <v>15</v>
      </c>
      <c r="E97" s="28" t="s">
        <v>94</v>
      </c>
      <c r="F97" s="24">
        <v>3.45</v>
      </c>
      <c r="G97" s="50">
        <f t="shared" si="3"/>
        <v>51.75</v>
      </c>
    </row>
    <row r="98" spans="1:7" x14ac:dyDescent="0.25">
      <c r="A98" s="30"/>
      <c r="B98" s="8"/>
      <c r="C98" s="9"/>
      <c r="D98" s="8">
        <v>4</v>
      </c>
      <c r="E98" s="28" t="s">
        <v>95</v>
      </c>
      <c r="F98" s="24">
        <v>82.21</v>
      </c>
      <c r="G98" s="50">
        <f t="shared" si="3"/>
        <v>328.84</v>
      </c>
    </row>
    <row r="99" spans="1:7" x14ac:dyDescent="0.25">
      <c r="A99" s="30"/>
      <c r="B99" s="8"/>
      <c r="C99" s="9"/>
      <c r="D99" s="8">
        <v>4</v>
      </c>
      <c r="E99" s="28" t="s">
        <v>96</v>
      </c>
      <c r="F99" s="24">
        <v>1021.24</v>
      </c>
      <c r="G99" s="50">
        <f t="shared" si="3"/>
        <v>4084.96</v>
      </c>
    </row>
    <row r="100" spans="1:7" x14ac:dyDescent="0.25">
      <c r="A100" s="30"/>
      <c r="B100" s="8"/>
      <c r="C100" s="9"/>
      <c r="D100" s="8">
        <v>1</v>
      </c>
      <c r="E100" s="28" t="s">
        <v>97</v>
      </c>
      <c r="F100" s="24">
        <v>2736.71</v>
      </c>
      <c r="G100" s="50">
        <f t="shared" si="3"/>
        <v>2736.71</v>
      </c>
    </row>
    <row r="101" spans="1:7" x14ac:dyDescent="0.25">
      <c r="A101" s="30"/>
      <c r="B101" s="8"/>
      <c r="C101" s="9"/>
      <c r="D101" s="8">
        <v>2</v>
      </c>
      <c r="E101" s="28" t="s">
        <v>98</v>
      </c>
      <c r="F101" s="24">
        <v>785.57</v>
      </c>
      <c r="G101" s="50">
        <f t="shared" si="3"/>
        <v>1571.14</v>
      </c>
    </row>
    <row r="102" spans="1:7" x14ac:dyDescent="0.25">
      <c r="A102" s="30"/>
      <c r="B102" s="8"/>
      <c r="C102" s="9"/>
      <c r="D102" s="8">
        <v>2</v>
      </c>
      <c r="E102" s="28" t="s">
        <v>99</v>
      </c>
      <c r="F102" s="24">
        <v>29</v>
      </c>
      <c r="G102" s="50">
        <f t="shared" si="3"/>
        <v>58</v>
      </c>
    </row>
    <row r="103" spans="1:7" x14ac:dyDescent="0.25">
      <c r="A103" s="30"/>
      <c r="B103" s="8"/>
      <c r="C103" s="9"/>
      <c r="D103" s="8">
        <v>15</v>
      </c>
      <c r="E103" s="28" t="s">
        <v>100</v>
      </c>
      <c r="F103" s="24">
        <v>5</v>
      </c>
      <c r="G103" s="50">
        <f t="shared" si="3"/>
        <v>75</v>
      </c>
    </row>
    <row r="104" spans="1:7" x14ac:dyDescent="0.25">
      <c r="A104" s="30"/>
      <c r="B104" s="8"/>
      <c r="C104" s="9"/>
      <c r="D104" s="8">
        <v>15</v>
      </c>
      <c r="E104" s="28" t="s">
        <v>101</v>
      </c>
      <c r="F104" s="24">
        <v>5</v>
      </c>
      <c r="G104" s="50">
        <f t="shared" si="3"/>
        <v>75</v>
      </c>
    </row>
    <row r="105" spans="1:7" x14ac:dyDescent="0.25">
      <c r="A105" s="30"/>
      <c r="B105" s="8"/>
      <c r="C105" s="9"/>
      <c r="D105" s="8"/>
      <c r="E105" s="28"/>
      <c r="F105" s="23"/>
      <c r="G105" s="48">
        <f>SUM(G89:G104)</f>
        <v>66210.459999999992</v>
      </c>
    </row>
    <row r="106" spans="1:7" x14ac:dyDescent="0.25">
      <c r="A106" s="30"/>
      <c r="B106" s="8"/>
      <c r="C106" s="9"/>
      <c r="D106" s="8"/>
      <c r="E106" s="28"/>
      <c r="F106" s="24"/>
      <c r="G106" s="50"/>
    </row>
    <row r="107" spans="1:7" x14ac:dyDescent="0.25">
      <c r="A107" s="30" t="s">
        <v>102</v>
      </c>
      <c r="B107" s="8">
        <v>164</v>
      </c>
      <c r="C107" s="9">
        <v>40714</v>
      </c>
      <c r="D107" s="8">
        <v>2</v>
      </c>
      <c r="E107" s="28" t="s">
        <v>103</v>
      </c>
      <c r="F107" s="24">
        <v>145</v>
      </c>
      <c r="G107" s="24">
        <f>D107*F107</f>
        <v>290</v>
      </c>
    </row>
    <row r="108" spans="1:7" x14ac:dyDescent="0.25">
      <c r="A108" s="30"/>
      <c r="B108" s="8"/>
      <c r="C108" s="9"/>
      <c r="D108" s="8">
        <v>1</v>
      </c>
      <c r="E108" s="28" t="s">
        <v>104</v>
      </c>
      <c r="F108" s="24">
        <v>799</v>
      </c>
      <c r="G108" s="24">
        <f>D108*F108</f>
        <v>799</v>
      </c>
    </row>
    <row r="109" spans="1:7" x14ac:dyDescent="0.25">
      <c r="A109" s="30"/>
      <c r="B109" s="8"/>
      <c r="C109" s="9"/>
      <c r="D109" s="8">
        <v>2</v>
      </c>
      <c r="E109" s="28" t="s">
        <v>105</v>
      </c>
      <c r="F109" s="24">
        <v>189</v>
      </c>
      <c r="G109" s="24">
        <f>D109*F109</f>
        <v>378</v>
      </c>
    </row>
    <row r="110" spans="1:7" x14ac:dyDescent="0.25">
      <c r="A110" s="30"/>
      <c r="B110" s="8"/>
      <c r="C110" s="9"/>
      <c r="D110" s="8">
        <v>1</v>
      </c>
      <c r="E110" s="28" t="s">
        <v>106</v>
      </c>
      <c r="F110" s="24">
        <v>528</v>
      </c>
      <c r="G110" s="24">
        <f>D110*F110</f>
        <v>528</v>
      </c>
    </row>
    <row r="111" spans="1:7" x14ac:dyDescent="0.25">
      <c r="A111" s="30"/>
      <c r="B111" s="8"/>
      <c r="C111" s="9"/>
      <c r="D111" s="8"/>
      <c r="E111" s="28"/>
      <c r="F111" s="24"/>
      <c r="G111" s="23">
        <f>G107+G108+G109+G110</f>
        <v>1995</v>
      </c>
    </row>
    <row r="112" spans="1:7" x14ac:dyDescent="0.25">
      <c r="A112" s="30"/>
      <c r="B112" s="8"/>
      <c r="C112" s="9"/>
      <c r="D112" s="8"/>
      <c r="E112" s="28"/>
      <c r="F112" s="24"/>
      <c r="G112" s="24"/>
    </row>
    <row r="113" spans="1:7" x14ac:dyDescent="0.25">
      <c r="A113" s="30" t="s">
        <v>107</v>
      </c>
      <c r="B113" s="8">
        <v>312</v>
      </c>
      <c r="C113" s="9">
        <v>40722</v>
      </c>
      <c r="D113" s="8">
        <v>3</v>
      </c>
      <c r="E113" s="28" t="s">
        <v>108</v>
      </c>
      <c r="F113" s="24">
        <v>1484</v>
      </c>
      <c r="G113" s="24">
        <f>D113*F113</f>
        <v>4452</v>
      </c>
    </row>
    <row r="114" spans="1:7" x14ac:dyDescent="0.25">
      <c r="A114" s="30"/>
      <c r="B114" s="8"/>
      <c r="C114" s="9"/>
      <c r="D114" s="8">
        <v>2</v>
      </c>
      <c r="E114" s="28" t="s">
        <v>109</v>
      </c>
      <c r="F114" s="24">
        <v>368</v>
      </c>
      <c r="G114" s="24">
        <f>D114*F114</f>
        <v>736</v>
      </c>
    </row>
    <row r="115" spans="1:7" x14ac:dyDescent="0.25">
      <c r="A115" s="30"/>
      <c r="B115" s="8"/>
      <c r="C115" s="9"/>
      <c r="D115" s="8"/>
      <c r="E115" s="28"/>
      <c r="F115" s="24"/>
      <c r="G115" s="23">
        <f>G113+G114</f>
        <v>5188</v>
      </c>
    </row>
    <row r="116" spans="1:7" x14ac:dyDescent="0.25">
      <c r="A116" s="17" t="s">
        <v>35</v>
      </c>
      <c r="B116" s="8"/>
      <c r="C116" s="9"/>
      <c r="D116" s="8"/>
      <c r="E116" s="28"/>
      <c r="F116" s="136"/>
      <c r="G116" s="23">
        <f>G115+G111+G105</f>
        <v>73393.459999999992</v>
      </c>
    </row>
    <row r="117" spans="1:7" x14ac:dyDescent="0.25">
      <c r="A117" s="17"/>
      <c r="B117" s="8"/>
      <c r="C117" s="9"/>
      <c r="D117" s="8"/>
      <c r="E117" s="28"/>
      <c r="F117" s="136"/>
      <c r="G117" s="23"/>
    </row>
    <row r="118" spans="1:7" x14ac:dyDescent="0.25">
      <c r="A118" s="17" t="s">
        <v>42</v>
      </c>
      <c r="B118" s="8"/>
      <c r="C118" s="9"/>
      <c r="D118" s="8"/>
      <c r="E118" s="28"/>
      <c r="F118" s="24"/>
      <c r="G118" s="23">
        <v>0</v>
      </c>
    </row>
    <row r="119" spans="1:7" x14ac:dyDescent="0.25">
      <c r="A119" s="23" t="s">
        <v>56</v>
      </c>
      <c r="B119" s="8"/>
      <c r="C119" s="9"/>
      <c r="D119" s="8"/>
      <c r="E119" s="28"/>
      <c r="F119" s="24"/>
      <c r="G119" s="23">
        <v>0</v>
      </c>
    </row>
    <row r="120" spans="1:7" x14ac:dyDescent="0.25">
      <c r="A120" s="23" t="s">
        <v>65</v>
      </c>
      <c r="B120" s="8"/>
      <c r="C120" s="9"/>
      <c r="D120" s="8"/>
      <c r="E120" s="28"/>
      <c r="F120" s="24"/>
      <c r="G120" s="23">
        <v>0</v>
      </c>
    </row>
    <row r="121" spans="1:7" x14ac:dyDescent="0.25">
      <c r="A121" s="17" t="s">
        <v>66</v>
      </c>
      <c r="B121" s="8"/>
      <c r="C121" s="9"/>
      <c r="D121" s="8"/>
      <c r="E121" s="28"/>
      <c r="F121" s="24"/>
      <c r="G121" s="23">
        <v>0</v>
      </c>
    </row>
    <row r="122" spans="1:7" x14ac:dyDescent="0.25">
      <c r="A122" s="17"/>
      <c r="B122" s="8"/>
      <c r="C122" s="9"/>
      <c r="D122" s="8"/>
      <c r="E122" s="28"/>
      <c r="F122" s="24"/>
      <c r="G122" s="23"/>
    </row>
    <row r="123" spans="1:7" x14ac:dyDescent="0.25">
      <c r="A123" s="30" t="s">
        <v>110</v>
      </c>
      <c r="B123" s="8">
        <v>39</v>
      </c>
      <c r="C123" s="9">
        <v>40856</v>
      </c>
      <c r="D123" s="8">
        <v>10</v>
      </c>
      <c r="E123" s="28" t="s">
        <v>111</v>
      </c>
      <c r="F123" s="24">
        <v>2700</v>
      </c>
      <c r="G123" s="23">
        <v>2700</v>
      </c>
    </row>
    <row r="124" spans="1:7" x14ac:dyDescent="0.25">
      <c r="A124" s="30" t="s">
        <v>112</v>
      </c>
      <c r="B124" s="8">
        <v>19250</v>
      </c>
      <c r="C124" s="9">
        <v>40864</v>
      </c>
      <c r="D124" s="8">
        <v>1</v>
      </c>
      <c r="E124" s="28" t="s">
        <v>113</v>
      </c>
      <c r="F124" s="24">
        <v>20103</v>
      </c>
      <c r="G124" s="24">
        <v>20103</v>
      </c>
    </row>
    <row r="125" spans="1:7" x14ac:dyDescent="0.25">
      <c r="A125" s="30"/>
      <c r="B125" s="8"/>
      <c r="C125" s="9"/>
      <c r="D125" s="8">
        <v>1</v>
      </c>
      <c r="E125" s="28" t="s">
        <v>114</v>
      </c>
      <c r="F125" s="24">
        <v>2050</v>
      </c>
      <c r="G125" s="24">
        <v>2050</v>
      </c>
    </row>
    <row r="126" spans="1:7" x14ac:dyDescent="0.25">
      <c r="A126" s="30"/>
      <c r="B126" s="8"/>
      <c r="C126" s="9"/>
      <c r="D126" s="8">
        <v>2</v>
      </c>
      <c r="E126" s="28" t="s">
        <v>115</v>
      </c>
      <c r="F126" s="24">
        <v>147.5</v>
      </c>
      <c r="G126" s="24">
        <f>D126*F126</f>
        <v>295</v>
      </c>
    </row>
    <row r="127" spans="1:7" x14ac:dyDescent="0.25">
      <c r="A127" s="30"/>
      <c r="B127" s="8"/>
      <c r="C127" s="9"/>
      <c r="D127" s="8">
        <v>3</v>
      </c>
      <c r="E127" s="28" t="s">
        <v>116</v>
      </c>
      <c r="F127" s="24">
        <v>110</v>
      </c>
      <c r="G127" s="24">
        <f>D127*F127</f>
        <v>330</v>
      </c>
    </row>
    <row r="128" spans="1:7" x14ac:dyDescent="0.25">
      <c r="A128" s="30"/>
      <c r="B128" s="8"/>
      <c r="C128" s="9"/>
      <c r="D128" s="8">
        <v>5</v>
      </c>
      <c r="E128" s="28" t="s">
        <v>117</v>
      </c>
      <c r="F128" s="24">
        <v>550</v>
      </c>
      <c r="G128" s="24">
        <f>D128*F128</f>
        <v>2750</v>
      </c>
    </row>
    <row r="129" spans="1:7" x14ac:dyDescent="0.25">
      <c r="A129" s="30"/>
      <c r="B129" s="8"/>
      <c r="C129" s="9"/>
      <c r="D129" s="8"/>
      <c r="E129" s="28"/>
      <c r="F129" s="24"/>
      <c r="G129" s="23">
        <f>G124+G125+G126+G128+G127</f>
        <v>25528</v>
      </c>
    </row>
    <row r="130" spans="1:7" x14ac:dyDescent="0.25">
      <c r="A130" s="23" t="s">
        <v>68</v>
      </c>
      <c r="B130" s="8"/>
      <c r="C130" s="9"/>
      <c r="D130" s="8"/>
      <c r="E130" s="28"/>
      <c r="F130" s="136"/>
      <c r="G130" s="23">
        <f>G123+G129</f>
        <v>28228</v>
      </c>
    </row>
    <row r="131" spans="1:7" x14ac:dyDescent="0.25">
      <c r="A131" s="30"/>
      <c r="B131" s="8"/>
      <c r="C131" s="9"/>
      <c r="D131" s="8"/>
      <c r="E131" s="28"/>
      <c r="F131" s="24"/>
      <c r="G131" s="23"/>
    </row>
    <row r="132" spans="1:7" x14ac:dyDescent="0.25">
      <c r="A132" s="23"/>
      <c r="B132" s="8"/>
      <c r="C132" s="9"/>
      <c r="D132" s="8"/>
      <c r="E132" s="28"/>
      <c r="F132" s="23"/>
      <c r="G132" s="23"/>
    </row>
    <row r="133" spans="1:7" x14ac:dyDescent="0.25">
      <c r="A133" s="2" t="s">
        <v>112</v>
      </c>
      <c r="B133" s="8">
        <v>20449</v>
      </c>
      <c r="C133" s="9">
        <v>40898</v>
      </c>
      <c r="D133" s="8">
        <v>14</v>
      </c>
      <c r="E133" s="28" t="s">
        <v>118</v>
      </c>
      <c r="F133" s="24">
        <v>290</v>
      </c>
      <c r="G133" s="24">
        <f t="shared" ref="G133:G138" si="4">D133*F133</f>
        <v>4060</v>
      </c>
    </row>
    <row r="134" spans="1:7" x14ac:dyDescent="0.25">
      <c r="A134" s="24"/>
      <c r="B134" s="8"/>
      <c r="C134" s="9"/>
      <c r="D134" s="8">
        <v>1</v>
      </c>
      <c r="E134" s="28" t="s">
        <v>119</v>
      </c>
      <c r="F134" s="24">
        <v>16.5</v>
      </c>
      <c r="G134" s="24">
        <f t="shared" si="4"/>
        <v>16.5</v>
      </c>
    </row>
    <row r="135" spans="1:7" x14ac:dyDescent="0.25">
      <c r="A135" s="24"/>
      <c r="B135" s="1"/>
      <c r="C135" s="9"/>
      <c r="D135" s="1">
        <v>1</v>
      </c>
      <c r="E135" s="28" t="s">
        <v>120</v>
      </c>
      <c r="F135" s="24">
        <v>9.5</v>
      </c>
      <c r="G135" s="24">
        <f t="shared" si="4"/>
        <v>9.5</v>
      </c>
    </row>
    <row r="136" spans="1:7" x14ac:dyDescent="0.25">
      <c r="A136" s="24"/>
      <c r="B136" s="1"/>
      <c r="C136" s="9"/>
      <c r="D136" s="1">
        <v>1</v>
      </c>
      <c r="E136" s="2" t="s">
        <v>121</v>
      </c>
      <c r="F136" s="15">
        <v>1274</v>
      </c>
      <c r="G136" s="24">
        <f t="shared" si="4"/>
        <v>1274</v>
      </c>
    </row>
    <row r="137" spans="1:7" x14ac:dyDescent="0.25">
      <c r="A137" s="30"/>
      <c r="B137" s="1"/>
      <c r="C137" s="14"/>
      <c r="D137" s="1">
        <v>16</v>
      </c>
      <c r="E137" s="2" t="s">
        <v>96</v>
      </c>
      <c r="F137" s="15">
        <v>599.75</v>
      </c>
      <c r="G137" s="24">
        <f t="shared" si="4"/>
        <v>9596</v>
      </c>
    </row>
    <row r="138" spans="1:7" x14ac:dyDescent="0.25">
      <c r="A138" s="30"/>
      <c r="B138" s="1"/>
      <c r="C138" s="14"/>
      <c r="D138" s="1">
        <v>12</v>
      </c>
      <c r="E138" s="2" t="s">
        <v>122</v>
      </c>
      <c r="F138" s="24">
        <v>292.7</v>
      </c>
      <c r="G138" s="24">
        <f t="shared" si="4"/>
        <v>3512.3999999999996</v>
      </c>
    </row>
    <row r="139" spans="1:7" x14ac:dyDescent="0.25">
      <c r="A139" s="30"/>
      <c r="B139" s="1"/>
      <c r="C139" s="14"/>
      <c r="D139" s="1">
        <v>1</v>
      </c>
      <c r="E139" s="2" t="s">
        <v>123</v>
      </c>
      <c r="F139" s="15">
        <v>161.25</v>
      </c>
      <c r="G139" s="24">
        <v>161.25</v>
      </c>
    </row>
    <row r="140" spans="1:7" x14ac:dyDescent="0.25">
      <c r="A140" s="30"/>
      <c r="B140" s="1"/>
      <c r="C140" s="14"/>
      <c r="D140" s="1">
        <v>10</v>
      </c>
      <c r="E140" s="2" t="s">
        <v>124</v>
      </c>
      <c r="F140" s="24">
        <v>235</v>
      </c>
      <c r="G140" s="24">
        <f t="shared" ref="G140:G149" si="5">D140*F140</f>
        <v>2350</v>
      </c>
    </row>
    <row r="141" spans="1:7" x14ac:dyDescent="0.25">
      <c r="A141" s="23"/>
      <c r="B141" s="1"/>
      <c r="C141" s="1"/>
      <c r="D141" s="1">
        <v>30</v>
      </c>
      <c r="E141" s="2" t="s">
        <v>125</v>
      </c>
      <c r="F141" s="24">
        <v>70.5</v>
      </c>
      <c r="G141" s="24">
        <f t="shared" si="5"/>
        <v>2115</v>
      </c>
    </row>
    <row r="142" spans="1:7" x14ac:dyDescent="0.25">
      <c r="A142" s="19"/>
      <c r="B142" s="1"/>
      <c r="C142" s="14"/>
      <c r="D142" s="1">
        <v>26</v>
      </c>
      <c r="E142" s="2" t="s">
        <v>126</v>
      </c>
      <c r="F142" s="24">
        <v>453</v>
      </c>
      <c r="G142" s="24">
        <f t="shared" si="5"/>
        <v>11778</v>
      </c>
    </row>
    <row r="143" spans="1:7" x14ac:dyDescent="0.25">
      <c r="A143" s="23"/>
      <c r="B143" s="1"/>
      <c r="C143" s="14"/>
      <c r="D143" s="1">
        <v>42</v>
      </c>
      <c r="E143" s="2" t="s">
        <v>127</v>
      </c>
      <c r="F143" s="24">
        <v>19.11</v>
      </c>
      <c r="G143" s="24">
        <f t="shared" si="5"/>
        <v>802.62</v>
      </c>
    </row>
    <row r="144" spans="1:7" x14ac:dyDescent="0.25">
      <c r="A144" s="19"/>
      <c r="B144" s="1"/>
      <c r="C144" s="14"/>
      <c r="D144" s="1">
        <v>42</v>
      </c>
      <c r="E144" s="2" t="s">
        <v>128</v>
      </c>
      <c r="F144" s="24">
        <v>67</v>
      </c>
      <c r="G144" s="24">
        <f t="shared" si="5"/>
        <v>2814</v>
      </c>
    </row>
    <row r="145" spans="1:7" x14ac:dyDescent="0.25">
      <c r="A145" s="23"/>
      <c r="B145" s="1"/>
      <c r="C145" s="1"/>
      <c r="D145" s="1">
        <v>42</v>
      </c>
      <c r="E145" s="2" t="s">
        <v>129</v>
      </c>
      <c r="F145" s="24">
        <v>55</v>
      </c>
      <c r="G145" s="24">
        <f t="shared" si="5"/>
        <v>2310</v>
      </c>
    </row>
    <row r="146" spans="1:7" x14ac:dyDescent="0.25">
      <c r="A146" s="30"/>
      <c r="B146" s="1"/>
      <c r="C146" s="14"/>
      <c r="D146" s="1">
        <v>42</v>
      </c>
      <c r="E146" s="2" t="s">
        <v>130</v>
      </c>
      <c r="F146" s="24">
        <v>210.89</v>
      </c>
      <c r="G146" s="24">
        <f t="shared" si="5"/>
        <v>8857.3799999999992</v>
      </c>
    </row>
    <row r="147" spans="1:7" x14ac:dyDescent="0.25">
      <c r="A147" s="30"/>
      <c r="B147" s="1"/>
      <c r="C147" s="14"/>
      <c r="D147" s="1">
        <v>42</v>
      </c>
      <c r="E147" s="2" t="s">
        <v>131</v>
      </c>
      <c r="F147" s="24">
        <v>71</v>
      </c>
      <c r="G147" s="24">
        <f t="shared" si="5"/>
        <v>2982</v>
      </c>
    </row>
    <row r="148" spans="1:7" x14ac:dyDescent="0.25">
      <c r="A148" s="30"/>
      <c r="B148" s="1"/>
      <c r="C148" s="14"/>
      <c r="D148" s="1">
        <v>42</v>
      </c>
      <c r="E148" s="2" t="s">
        <v>132</v>
      </c>
      <c r="F148" s="24">
        <v>182</v>
      </c>
      <c r="G148" s="24">
        <f t="shared" si="5"/>
        <v>7644</v>
      </c>
    </row>
    <row r="149" spans="1:7" x14ac:dyDescent="0.25">
      <c r="A149" s="23"/>
      <c r="B149" s="1"/>
      <c r="C149" s="1"/>
      <c r="D149" s="1">
        <v>42</v>
      </c>
      <c r="E149" s="2" t="s">
        <v>133</v>
      </c>
      <c r="F149" s="24">
        <v>185</v>
      </c>
      <c r="G149" s="24">
        <f t="shared" si="5"/>
        <v>7770</v>
      </c>
    </row>
    <row r="150" spans="1:7" x14ac:dyDescent="0.25">
      <c r="A150" s="137"/>
      <c r="B150" s="138"/>
      <c r="C150" s="138"/>
      <c r="D150" s="138"/>
      <c r="E150" s="139"/>
      <c r="F150" s="140"/>
      <c r="G150" s="141">
        <f>G133+G134+G135+G136+G137+G138+G139+G140+G141+G142+G143+G144+G145+G146+G147+G148+G149</f>
        <v>68052.649999999994</v>
      </c>
    </row>
    <row r="151" spans="1:7" x14ac:dyDescent="0.25">
      <c r="A151" s="137"/>
      <c r="B151" s="138"/>
      <c r="C151" s="138"/>
      <c r="D151" s="138"/>
      <c r="E151" s="2"/>
      <c r="F151" s="24"/>
      <c r="G151" s="142"/>
    </row>
    <row r="152" spans="1:7" x14ac:dyDescent="0.25">
      <c r="A152" s="140" t="s">
        <v>134</v>
      </c>
      <c r="B152" s="138">
        <v>87</v>
      </c>
      <c r="C152" s="143">
        <v>40898</v>
      </c>
      <c r="D152" s="138">
        <v>25</v>
      </c>
      <c r="E152" s="2" t="s">
        <v>135</v>
      </c>
      <c r="F152" s="24">
        <v>640</v>
      </c>
      <c r="G152" s="54">
        <f>F152*D152</f>
        <v>16000</v>
      </c>
    </row>
    <row r="153" spans="1:7" x14ac:dyDescent="0.25">
      <c r="A153" s="137"/>
      <c r="B153" s="138"/>
      <c r="C153" s="138"/>
      <c r="D153" s="138">
        <v>2</v>
      </c>
      <c r="E153" s="2" t="s">
        <v>136</v>
      </c>
      <c r="F153" s="24">
        <v>3750</v>
      </c>
      <c r="G153" s="54">
        <f>D153*F153</f>
        <v>7500</v>
      </c>
    </row>
    <row r="154" spans="1:7" x14ac:dyDescent="0.25">
      <c r="A154" s="137"/>
      <c r="B154" s="138"/>
      <c r="C154" s="138"/>
      <c r="D154" s="138">
        <v>2</v>
      </c>
      <c r="E154" s="2" t="s">
        <v>137</v>
      </c>
      <c r="F154" s="24">
        <v>1390</v>
      </c>
      <c r="G154" s="54">
        <f>D154*F154</f>
        <v>2780</v>
      </c>
    </row>
    <row r="155" spans="1:7" x14ac:dyDescent="0.25">
      <c r="A155" s="137"/>
      <c r="B155" s="138"/>
      <c r="C155" s="138"/>
      <c r="D155" s="138">
        <v>1</v>
      </c>
      <c r="E155" s="2" t="s">
        <v>138</v>
      </c>
      <c r="F155" s="24">
        <v>890</v>
      </c>
      <c r="G155" s="54">
        <f>D155*F155</f>
        <v>890</v>
      </c>
    </row>
    <row r="156" spans="1:7" x14ac:dyDescent="0.25">
      <c r="A156" s="137"/>
      <c r="B156" s="138"/>
      <c r="C156" s="138"/>
      <c r="D156" s="138">
        <v>4</v>
      </c>
      <c r="E156" s="2" t="s">
        <v>139</v>
      </c>
      <c r="F156" s="24">
        <v>390</v>
      </c>
      <c r="G156" s="54">
        <f>D156*F156</f>
        <v>1560</v>
      </c>
    </row>
    <row r="157" spans="1:7" x14ac:dyDescent="0.25">
      <c r="A157" s="23"/>
      <c r="B157" s="1"/>
      <c r="C157" s="1"/>
      <c r="D157" s="1"/>
      <c r="E157" s="2"/>
      <c r="F157" s="24"/>
      <c r="G157" s="142">
        <f>G152+G153+G154+G155+G156</f>
        <v>28730</v>
      </c>
    </row>
    <row r="158" spans="1:7" x14ac:dyDescent="0.25">
      <c r="A158" s="23" t="s">
        <v>72</v>
      </c>
      <c r="B158" s="1"/>
      <c r="C158" s="1"/>
      <c r="D158" s="1"/>
      <c r="E158" s="2"/>
      <c r="F158" s="136"/>
      <c r="G158" s="142">
        <f>G150+G157</f>
        <v>96782.65</v>
      </c>
    </row>
    <row r="159" spans="1:7" x14ac:dyDescent="0.25">
      <c r="A159" s="23"/>
      <c r="B159" s="1"/>
      <c r="C159" s="1"/>
      <c r="D159" s="1"/>
      <c r="E159" s="2"/>
      <c r="F159" s="24"/>
      <c r="G159" s="142"/>
    </row>
    <row r="160" spans="1:7" x14ac:dyDescent="0.25">
      <c r="A160" s="126" t="s">
        <v>73</v>
      </c>
      <c r="B160" s="1"/>
      <c r="C160" s="1"/>
      <c r="D160" s="1"/>
      <c r="E160" s="2"/>
      <c r="F160" s="24"/>
      <c r="G160" s="142">
        <f>G77+G83+G87+G116+G130+G158</f>
        <v>209944.21</v>
      </c>
    </row>
    <row r="161" spans="1:7" x14ac:dyDescent="0.25">
      <c r="A161" s="144"/>
      <c r="B161" s="37"/>
      <c r="C161" s="37"/>
      <c r="D161" s="37"/>
      <c r="E161" s="40"/>
      <c r="F161" s="5"/>
      <c r="G161" s="145"/>
    </row>
    <row r="162" spans="1:7" x14ac:dyDescent="0.25">
      <c r="A162" s="144"/>
      <c r="B162" s="37"/>
      <c r="C162" s="37"/>
      <c r="D162" s="37"/>
      <c r="E162" s="40"/>
      <c r="F162" s="5"/>
      <c r="G162" s="145"/>
    </row>
    <row r="163" spans="1:7" x14ac:dyDescent="0.25">
      <c r="A163" s="144"/>
      <c r="B163" s="37"/>
      <c r="C163" s="37"/>
      <c r="D163" s="37"/>
      <c r="E163" s="40"/>
      <c r="F163" s="5"/>
      <c r="G163" s="145"/>
    </row>
    <row r="164" spans="1:7" x14ac:dyDescent="0.25">
      <c r="A164" s="144"/>
      <c r="B164" s="37"/>
      <c r="C164" s="37"/>
      <c r="D164" s="37"/>
      <c r="E164" s="40"/>
      <c r="F164" s="5"/>
      <c r="G164" s="145"/>
    </row>
    <row r="165" spans="1:7" ht="15.75" thickBot="1" x14ac:dyDescent="0.3">
      <c r="A165" s="131"/>
      <c r="B165" s="131"/>
      <c r="C165" s="131"/>
      <c r="D165" s="131"/>
      <c r="E165" s="131"/>
      <c r="F165" s="131"/>
      <c r="G165" s="131"/>
    </row>
    <row r="166" spans="1:7" x14ac:dyDescent="0.25">
      <c r="A166" s="246" t="s">
        <v>0</v>
      </c>
      <c r="B166" s="247"/>
      <c r="C166" s="247"/>
      <c r="D166" s="247"/>
      <c r="E166" s="247"/>
      <c r="F166" s="247"/>
      <c r="G166" s="248"/>
    </row>
    <row r="167" spans="1:7" x14ac:dyDescent="0.25">
      <c r="A167" s="249" t="s">
        <v>140</v>
      </c>
      <c r="B167" s="250"/>
      <c r="C167" s="250"/>
      <c r="D167" s="250"/>
      <c r="E167" s="250"/>
      <c r="F167" s="250"/>
      <c r="G167" s="251"/>
    </row>
    <row r="168" spans="1:7" ht="15.75" thickBot="1" x14ac:dyDescent="0.3">
      <c r="A168" s="243" t="s">
        <v>2</v>
      </c>
      <c r="B168" s="244"/>
      <c r="C168" s="244"/>
      <c r="D168" s="244"/>
      <c r="E168" s="244"/>
      <c r="F168" s="244"/>
      <c r="G168" s="245"/>
    </row>
    <row r="169" spans="1:7" x14ac:dyDescent="0.25">
      <c r="A169" s="131"/>
      <c r="B169" s="37"/>
      <c r="C169" s="37"/>
      <c r="D169" s="37"/>
      <c r="E169" s="40"/>
      <c r="F169" s="5"/>
      <c r="G169" s="40"/>
    </row>
    <row r="170" spans="1:7" x14ac:dyDescent="0.25">
      <c r="A170" s="34" t="s">
        <v>3</v>
      </c>
      <c r="B170" s="41" t="s">
        <v>4</v>
      </c>
      <c r="C170" s="34" t="s">
        <v>5</v>
      </c>
      <c r="D170" s="34" t="s">
        <v>6</v>
      </c>
      <c r="E170" s="34" t="s">
        <v>7</v>
      </c>
      <c r="F170" s="42" t="s">
        <v>8</v>
      </c>
      <c r="G170" s="34" t="s">
        <v>9</v>
      </c>
    </row>
    <row r="171" spans="1:7" x14ac:dyDescent="0.25">
      <c r="A171" s="122" t="s">
        <v>141</v>
      </c>
      <c r="B171" s="8"/>
      <c r="C171" s="9"/>
      <c r="D171" s="8"/>
      <c r="E171" s="43"/>
      <c r="F171" s="44">
        <v>0</v>
      </c>
      <c r="G171" s="45">
        <v>0</v>
      </c>
    </row>
    <row r="172" spans="1:7" x14ac:dyDescent="0.25">
      <c r="A172" s="122"/>
      <c r="B172" s="8"/>
      <c r="C172" s="9"/>
      <c r="D172" s="8"/>
      <c r="E172" s="43"/>
      <c r="F172" s="44"/>
      <c r="G172" s="45"/>
    </row>
    <row r="173" spans="1:7" x14ac:dyDescent="0.25">
      <c r="A173" s="122" t="s">
        <v>142</v>
      </c>
      <c r="B173" s="8"/>
      <c r="C173" s="9"/>
      <c r="D173" s="8"/>
      <c r="E173" s="2"/>
      <c r="F173" s="44">
        <v>0</v>
      </c>
      <c r="G173" s="45">
        <v>0</v>
      </c>
    </row>
    <row r="174" spans="1:7" x14ac:dyDescent="0.25">
      <c r="A174" s="126" t="s">
        <v>16</v>
      </c>
      <c r="B174" s="8"/>
      <c r="C174" s="9"/>
      <c r="D174" s="8"/>
      <c r="E174" s="2"/>
      <c r="F174" s="44"/>
      <c r="G174" s="45">
        <f>G186+G194</f>
        <v>162386</v>
      </c>
    </row>
    <row r="175" spans="1:7" x14ac:dyDescent="0.25">
      <c r="A175" s="2" t="s">
        <v>143</v>
      </c>
      <c r="B175" s="8">
        <v>23643</v>
      </c>
      <c r="C175" s="9">
        <v>40987</v>
      </c>
      <c r="D175" s="8">
        <v>55</v>
      </c>
      <c r="E175" s="2" t="s">
        <v>144</v>
      </c>
      <c r="F175" s="46">
        <v>411.04</v>
      </c>
      <c r="G175" s="16">
        <f>D175*F175+1130.38</f>
        <v>23737.58</v>
      </c>
    </row>
    <row r="176" spans="1:7" x14ac:dyDescent="0.25">
      <c r="A176" s="2" t="s">
        <v>143</v>
      </c>
      <c r="B176" s="8">
        <v>23685</v>
      </c>
      <c r="C176" s="9">
        <v>40987</v>
      </c>
      <c r="D176" s="8">
        <v>1</v>
      </c>
      <c r="E176" s="2" t="s">
        <v>145</v>
      </c>
      <c r="F176" s="46">
        <v>742.86</v>
      </c>
      <c r="G176" s="16">
        <v>742.86</v>
      </c>
    </row>
    <row r="177" spans="1:7" x14ac:dyDescent="0.25">
      <c r="A177" s="2" t="s">
        <v>143</v>
      </c>
      <c r="B177" s="8">
        <v>23685</v>
      </c>
      <c r="C177" s="9">
        <v>40987</v>
      </c>
      <c r="D177" s="8">
        <v>5</v>
      </c>
      <c r="E177" s="2" t="s">
        <v>146</v>
      </c>
      <c r="F177" s="46">
        <v>657.14</v>
      </c>
      <c r="G177" s="16">
        <v>3285.71</v>
      </c>
    </row>
    <row r="178" spans="1:7" x14ac:dyDescent="0.25">
      <c r="A178" s="2" t="s">
        <v>143</v>
      </c>
      <c r="B178" s="8">
        <v>23685</v>
      </c>
      <c r="C178" s="9">
        <v>40987</v>
      </c>
      <c r="D178" s="8">
        <v>22</v>
      </c>
      <c r="E178" s="2" t="s">
        <v>147</v>
      </c>
      <c r="F178" s="46">
        <v>426.67</v>
      </c>
      <c r="G178" s="16">
        <v>9386.67</v>
      </c>
    </row>
    <row r="179" spans="1:7" x14ac:dyDescent="0.25">
      <c r="A179" s="2" t="s">
        <v>143</v>
      </c>
      <c r="B179" s="8">
        <v>23685</v>
      </c>
      <c r="C179" s="9">
        <v>40987</v>
      </c>
      <c r="D179" s="8">
        <v>45</v>
      </c>
      <c r="E179" s="2" t="s">
        <v>148</v>
      </c>
      <c r="F179" s="46">
        <v>619.04</v>
      </c>
      <c r="G179" s="16">
        <v>27857.14</v>
      </c>
    </row>
    <row r="180" spans="1:7" x14ac:dyDescent="0.25">
      <c r="A180" s="2" t="s">
        <v>143</v>
      </c>
      <c r="B180" s="8">
        <v>23685</v>
      </c>
      <c r="C180" s="9">
        <v>40987</v>
      </c>
      <c r="D180" s="8">
        <v>34</v>
      </c>
      <c r="E180" s="2" t="s">
        <v>149</v>
      </c>
      <c r="F180" s="46">
        <v>666.66</v>
      </c>
      <c r="G180" s="16">
        <v>22666.67</v>
      </c>
    </row>
    <row r="181" spans="1:7" x14ac:dyDescent="0.25">
      <c r="A181" s="2" t="s">
        <v>143</v>
      </c>
      <c r="B181" s="8">
        <v>23685</v>
      </c>
      <c r="C181" s="9">
        <v>40987</v>
      </c>
      <c r="D181" s="8">
        <v>14</v>
      </c>
      <c r="E181" s="2" t="s">
        <v>150</v>
      </c>
      <c r="F181" s="46">
        <v>304.76</v>
      </c>
      <c r="G181" s="16">
        <v>4266.67</v>
      </c>
    </row>
    <row r="182" spans="1:7" x14ac:dyDescent="0.25">
      <c r="A182" s="2" t="s">
        <v>143</v>
      </c>
      <c r="B182" s="8">
        <v>23685</v>
      </c>
      <c r="C182" s="9">
        <v>40987</v>
      </c>
      <c r="D182" s="8">
        <v>3</v>
      </c>
      <c r="E182" s="2" t="s">
        <v>151</v>
      </c>
      <c r="F182" s="46">
        <v>276.19</v>
      </c>
      <c r="G182" s="16">
        <f>D182*F182</f>
        <v>828.56999999999994</v>
      </c>
    </row>
    <row r="183" spans="1:7" x14ac:dyDescent="0.25">
      <c r="A183" s="2" t="s">
        <v>143</v>
      </c>
      <c r="B183" s="8">
        <v>23685</v>
      </c>
      <c r="C183" s="9">
        <v>40987</v>
      </c>
      <c r="D183" s="8">
        <v>3</v>
      </c>
      <c r="E183" s="2" t="s">
        <v>152</v>
      </c>
      <c r="F183" s="46">
        <v>495.23</v>
      </c>
      <c r="G183" s="16">
        <v>1485.71</v>
      </c>
    </row>
    <row r="184" spans="1:7" x14ac:dyDescent="0.25">
      <c r="A184" s="2" t="s">
        <v>143</v>
      </c>
      <c r="B184" s="8">
        <v>23685</v>
      </c>
      <c r="C184" s="9">
        <v>40987</v>
      </c>
      <c r="D184" s="8">
        <v>12</v>
      </c>
      <c r="E184" s="2" t="s">
        <v>153</v>
      </c>
      <c r="F184" s="46">
        <v>1061.9000000000001</v>
      </c>
      <c r="G184" s="16">
        <v>12742.86</v>
      </c>
    </row>
    <row r="185" spans="1:7" x14ac:dyDescent="0.25">
      <c r="A185" s="2" t="s">
        <v>143</v>
      </c>
      <c r="B185" s="8">
        <v>23685</v>
      </c>
      <c r="C185" s="9">
        <v>40987</v>
      </c>
      <c r="D185" s="8">
        <v>33</v>
      </c>
      <c r="E185" s="2" t="s">
        <v>144</v>
      </c>
      <c r="F185" s="46">
        <v>657.14</v>
      </c>
      <c r="G185" s="16">
        <v>21685.71</v>
      </c>
    </row>
    <row r="186" spans="1:7" x14ac:dyDescent="0.25">
      <c r="A186" s="2" t="s">
        <v>143</v>
      </c>
      <c r="B186" s="8">
        <v>23685</v>
      </c>
      <c r="C186" s="9">
        <v>40987</v>
      </c>
      <c r="D186" s="8"/>
      <c r="E186" s="126"/>
      <c r="F186" s="44"/>
      <c r="G186" s="45">
        <f>G176+G177+G178+G179+G180+G181+G182+G183+G184+G185+5247.43</f>
        <v>110196</v>
      </c>
    </row>
    <row r="187" spans="1:7" x14ac:dyDescent="0.25">
      <c r="A187" s="2" t="s">
        <v>143</v>
      </c>
      <c r="B187" s="8">
        <v>23685</v>
      </c>
      <c r="C187" s="9">
        <v>40987</v>
      </c>
      <c r="D187" s="8"/>
      <c r="E187" s="2"/>
      <c r="F187" s="44"/>
      <c r="G187" s="45"/>
    </row>
    <row r="188" spans="1:7" x14ac:dyDescent="0.25">
      <c r="A188" s="2" t="s">
        <v>154</v>
      </c>
      <c r="B188" s="8">
        <v>812</v>
      </c>
      <c r="C188" s="9">
        <v>40987</v>
      </c>
      <c r="D188" s="8">
        <v>8</v>
      </c>
      <c r="E188" s="2" t="s">
        <v>155</v>
      </c>
      <c r="F188" s="46">
        <v>1090</v>
      </c>
      <c r="G188" s="16">
        <v>8720</v>
      </c>
    </row>
    <row r="189" spans="1:7" x14ac:dyDescent="0.25">
      <c r="A189" s="2" t="s">
        <v>154</v>
      </c>
      <c r="B189" s="8">
        <v>812</v>
      </c>
      <c r="C189" s="9">
        <v>40987</v>
      </c>
      <c r="D189" s="8">
        <v>5</v>
      </c>
      <c r="E189" s="2" t="s">
        <v>156</v>
      </c>
      <c r="F189" s="46">
        <v>690</v>
      </c>
      <c r="G189" s="16">
        <v>3450</v>
      </c>
    </row>
    <row r="190" spans="1:7" x14ac:dyDescent="0.25">
      <c r="A190" s="2" t="s">
        <v>154</v>
      </c>
      <c r="B190" s="8">
        <v>812</v>
      </c>
      <c r="C190" s="9">
        <v>40987</v>
      </c>
      <c r="D190" s="8">
        <v>6</v>
      </c>
      <c r="E190" s="2" t="s">
        <v>157</v>
      </c>
      <c r="F190" s="46">
        <v>570</v>
      </c>
      <c r="G190" s="16">
        <v>3420</v>
      </c>
    </row>
    <row r="191" spans="1:7" x14ac:dyDescent="0.25">
      <c r="A191" s="2" t="s">
        <v>154</v>
      </c>
      <c r="B191" s="8">
        <v>812</v>
      </c>
      <c r="C191" s="9">
        <v>40987</v>
      </c>
      <c r="D191" s="8">
        <v>5</v>
      </c>
      <c r="E191" s="2" t="s">
        <v>158</v>
      </c>
      <c r="F191" s="46">
        <v>2500</v>
      </c>
      <c r="G191" s="16">
        <v>12500</v>
      </c>
    </row>
    <row r="192" spans="1:7" x14ac:dyDescent="0.25">
      <c r="A192" s="2" t="s">
        <v>154</v>
      </c>
      <c r="B192" s="8">
        <v>812</v>
      </c>
      <c r="C192" s="9">
        <v>40987</v>
      </c>
      <c r="D192" s="8">
        <v>7</v>
      </c>
      <c r="E192" s="2" t="s">
        <v>159</v>
      </c>
      <c r="F192" s="46">
        <v>2300</v>
      </c>
      <c r="G192" s="16">
        <v>16100</v>
      </c>
    </row>
    <row r="193" spans="1:7" x14ac:dyDescent="0.25">
      <c r="A193" s="2" t="s">
        <v>154</v>
      </c>
      <c r="B193" s="8">
        <v>812</v>
      </c>
      <c r="C193" s="9">
        <v>40987</v>
      </c>
      <c r="D193" s="8">
        <v>5</v>
      </c>
      <c r="E193" s="2" t="s">
        <v>160</v>
      </c>
      <c r="F193" s="46">
        <v>1600</v>
      </c>
      <c r="G193" s="16">
        <v>8000</v>
      </c>
    </row>
    <row r="194" spans="1:7" x14ac:dyDescent="0.25">
      <c r="A194" s="2"/>
      <c r="B194" s="8"/>
      <c r="C194" s="9"/>
      <c r="D194" s="8"/>
      <c r="E194" s="2"/>
      <c r="F194" s="44"/>
      <c r="G194" s="45">
        <f>G189+G188+G190+G191+G192+G193</f>
        <v>52190</v>
      </c>
    </row>
    <row r="195" spans="1:7" x14ac:dyDescent="0.25">
      <c r="A195" s="17" t="s">
        <v>17</v>
      </c>
      <c r="B195" s="1"/>
      <c r="C195" s="14"/>
      <c r="D195" s="1"/>
      <c r="E195" s="2"/>
      <c r="F195" s="47">
        <v>0</v>
      </c>
      <c r="G195" s="48">
        <v>0</v>
      </c>
    </row>
    <row r="196" spans="1:7" x14ac:dyDescent="0.25">
      <c r="A196" s="17" t="s">
        <v>18</v>
      </c>
      <c r="B196" s="8"/>
      <c r="C196" s="9"/>
      <c r="D196" s="8"/>
      <c r="E196" s="43"/>
      <c r="F196" s="44"/>
      <c r="G196" s="45">
        <f>G197+G199+G200+G201+G202+G203+G204+G205</f>
        <v>34137.840000000004</v>
      </c>
    </row>
    <row r="197" spans="1:7" x14ac:dyDescent="0.25">
      <c r="A197" s="2" t="s">
        <v>161</v>
      </c>
      <c r="B197" s="1">
        <v>23996</v>
      </c>
      <c r="C197" s="14">
        <v>41037</v>
      </c>
      <c r="D197" s="1">
        <v>1</v>
      </c>
      <c r="E197" s="2" t="s">
        <v>162</v>
      </c>
      <c r="F197" s="47">
        <v>161.25</v>
      </c>
      <c r="G197" s="48">
        <v>161.25</v>
      </c>
    </row>
    <row r="198" spans="1:7" x14ac:dyDescent="0.25">
      <c r="A198" s="2" t="s">
        <v>161</v>
      </c>
      <c r="B198" s="1">
        <v>23996</v>
      </c>
      <c r="C198" s="14">
        <v>41037</v>
      </c>
      <c r="D198" s="131"/>
      <c r="E198" s="131"/>
      <c r="F198" s="131"/>
      <c r="G198" s="19"/>
    </row>
    <row r="199" spans="1:7" x14ac:dyDescent="0.25">
      <c r="A199" s="40" t="s">
        <v>161</v>
      </c>
      <c r="B199" s="1">
        <v>24632</v>
      </c>
      <c r="C199" s="14">
        <v>41033</v>
      </c>
      <c r="D199" s="1">
        <v>16</v>
      </c>
      <c r="E199" s="2" t="s">
        <v>163</v>
      </c>
      <c r="F199" s="49">
        <v>788.09</v>
      </c>
      <c r="G199" s="50">
        <v>12609.44</v>
      </c>
    </row>
    <row r="200" spans="1:7" x14ac:dyDescent="0.25">
      <c r="A200" s="40" t="s">
        <v>161</v>
      </c>
      <c r="B200" s="1">
        <v>24632</v>
      </c>
      <c r="C200" s="14">
        <v>41033</v>
      </c>
      <c r="D200" s="1">
        <v>8</v>
      </c>
      <c r="E200" s="2" t="s">
        <v>163</v>
      </c>
      <c r="F200" s="49">
        <v>790</v>
      </c>
      <c r="G200" s="50">
        <v>6320</v>
      </c>
    </row>
    <row r="201" spans="1:7" x14ac:dyDescent="0.25">
      <c r="A201" s="40" t="s">
        <v>161</v>
      </c>
      <c r="B201" s="1">
        <v>24632</v>
      </c>
      <c r="C201" s="14">
        <v>41033</v>
      </c>
      <c r="D201" s="8">
        <v>24</v>
      </c>
      <c r="E201" s="43" t="s">
        <v>164</v>
      </c>
      <c r="F201" s="46">
        <v>453</v>
      </c>
      <c r="G201" s="16">
        <v>10872</v>
      </c>
    </row>
    <row r="202" spans="1:7" x14ac:dyDescent="0.25">
      <c r="A202" s="40" t="s">
        <v>161</v>
      </c>
      <c r="B202" s="1">
        <v>24632</v>
      </c>
      <c r="C202" s="14">
        <v>41033</v>
      </c>
      <c r="D202" s="8">
        <v>1</v>
      </c>
      <c r="E202" s="43" t="s">
        <v>165</v>
      </c>
      <c r="F202" s="46">
        <v>290</v>
      </c>
      <c r="G202" s="16">
        <v>290</v>
      </c>
    </row>
    <row r="203" spans="1:7" x14ac:dyDescent="0.25">
      <c r="A203" s="40" t="s">
        <v>161</v>
      </c>
      <c r="B203" s="1">
        <v>24632</v>
      </c>
      <c r="C203" s="14">
        <v>41033</v>
      </c>
      <c r="D203" s="8">
        <v>20</v>
      </c>
      <c r="E203" s="43" t="s">
        <v>166</v>
      </c>
      <c r="F203" s="46">
        <v>70.5</v>
      </c>
      <c r="G203" s="16">
        <v>1410</v>
      </c>
    </row>
    <row r="204" spans="1:7" x14ac:dyDescent="0.25">
      <c r="A204" s="40" t="s">
        <v>161</v>
      </c>
      <c r="B204" s="1">
        <v>24632</v>
      </c>
      <c r="C204" s="14">
        <v>41033</v>
      </c>
      <c r="D204" s="8">
        <v>5</v>
      </c>
      <c r="E204" s="43" t="s">
        <v>124</v>
      </c>
      <c r="F204" s="46">
        <v>235</v>
      </c>
      <c r="G204" s="16">
        <v>1175</v>
      </c>
    </row>
    <row r="205" spans="1:7" x14ac:dyDescent="0.25">
      <c r="A205" s="40" t="s">
        <v>161</v>
      </c>
      <c r="B205" s="1">
        <v>24632</v>
      </c>
      <c r="C205" s="14">
        <v>41033</v>
      </c>
      <c r="D205" s="8">
        <v>1</v>
      </c>
      <c r="E205" s="43" t="s">
        <v>167</v>
      </c>
      <c r="F205" s="46">
        <v>1300.1500000000001</v>
      </c>
      <c r="G205" s="16">
        <v>1300.1500000000001</v>
      </c>
    </row>
    <row r="206" spans="1:7" x14ac:dyDescent="0.25">
      <c r="A206" s="17" t="s">
        <v>35</v>
      </c>
      <c r="B206" s="8"/>
      <c r="C206" s="9"/>
      <c r="D206" s="8"/>
      <c r="E206" s="43"/>
      <c r="F206" s="44">
        <v>0</v>
      </c>
      <c r="G206" s="45">
        <v>0</v>
      </c>
    </row>
    <row r="207" spans="1:7" x14ac:dyDescent="0.25">
      <c r="A207" s="17" t="s">
        <v>42</v>
      </c>
      <c r="B207" s="8"/>
      <c r="C207" s="9"/>
      <c r="D207" s="8"/>
      <c r="E207" s="2"/>
      <c r="F207" s="51"/>
      <c r="G207" s="48">
        <f>G208+G209+G210+G211+G212+G213</f>
        <v>7608</v>
      </c>
    </row>
    <row r="208" spans="1:7" x14ac:dyDescent="0.25">
      <c r="A208" s="30" t="s">
        <v>168</v>
      </c>
      <c r="B208" s="8">
        <v>342112</v>
      </c>
      <c r="C208" s="9">
        <v>41109</v>
      </c>
      <c r="D208" s="8">
        <v>3</v>
      </c>
      <c r="E208" s="52" t="s">
        <v>169</v>
      </c>
      <c r="F208" s="51">
        <v>634</v>
      </c>
      <c r="G208" s="50">
        <f>D208*F208</f>
        <v>1902</v>
      </c>
    </row>
    <row r="209" spans="1:7" x14ac:dyDescent="0.25">
      <c r="A209" s="30" t="s">
        <v>168</v>
      </c>
      <c r="B209" s="8">
        <v>342112</v>
      </c>
      <c r="C209" s="9">
        <v>41109</v>
      </c>
      <c r="D209" s="8">
        <v>1</v>
      </c>
      <c r="E209" s="28" t="s">
        <v>170</v>
      </c>
      <c r="F209" s="51">
        <v>634</v>
      </c>
      <c r="G209" s="50">
        <v>634</v>
      </c>
    </row>
    <row r="210" spans="1:7" x14ac:dyDescent="0.25">
      <c r="A210" s="30" t="s">
        <v>168</v>
      </c>
      <c r="B210" s="8">
        <v>342112</v>
      </c>
      <c r="C210" s="9">
        <v>41109</v>
      </c>
      <c r="D210" s="8">
        <v>3</v>
      </c>
      <c r="E210" s="28" t="s">
        <v>171</v>
      </c>
      <c r="F210" s="51">
        <v>634</v>
      </c>
      <c r="G210" s="50">
        <v>1902</v>
      </c>
    </row>
    <row r="211" spans="1:7" x14ac:dyDescent="0.25">
      <c r="A211" s="30" t="s">
        <v>168</v>
      </c>
      <c r="B211" s="8">
        <v>342112</v>
      </c>
      <c r="C211" s="9">
        <v>41109</v>
      </c>
      <c r="D211" s="8">
        <v>1</v>
      </c>
      <c r="E211" s="28" t="s">
        <v>172</v>
      </c>
      <c r="F211" s="51">
        <v>634</v>
      </c>
      <c r="G211" s="50">
        <v>634</v>
      </c>
    </row>
    <row r="212" spans="1:7" x14ac:dyDescent="0.25">
      <c r="A212" s="30" t="s">
        <v>168</v>
      </c>
      <c r="B212" s="8">
        <v>342112</v>
      </c>
      <c r="C212" s="9">
        <v>41109</v>
      </c>
      <c r="D212" s="1">
        <v>1</v>
      </c>
      <c r="E212" s="2" t="s">
        <v>173</v>
      </c>
      <c r="F212" s="49">
        <v>634</v>
      </c>
      <c r="G212" s="50">
        <v>634</v>
      </c>
    </row>
    <row r="213" spans="1:7" x14ac:dyDescent="0.25">
      <c r="A213" s="30" t="s">
        <v>168</v>
      </c>
      <c r="B213" s="8">
        <v>342112</v>
      </c>
      <c r="C213" s="9">
        <v>41109</v>
      </c>
      <c r="D213" s="8">
        <v>3</v>
      </c>
      <c r="E213" s="28" t="s">
        <v>174</v>
      </c>
      <c r="F213" s="51">
        <v>634</v>
      </c>
      <c r="G213" s="50">
        <v>1902</v>
      </c>
    </row>
    <row r="214" spans="1:7" x14ac:dyDescent="0.25">
      <c r="A214" s="23" t="s">
        <v>56</v>
      </c>
      <c r="B214" s="8"/>
      <c r="C214" s="9"/>
      <c r="D214" s="8"/>
      <c r="E214" s="28"/>
      <c r="F214" s="53">
        <v>6175</v>
      </c>
      <c r="G214" s="48">
        <v>6175</v>
      </c>
    </row>
    <row r="215" spans="1:7" x14ac:dyDescent="0.25">
      <c r="A215" s="30" t="s">
        <v>175</v>
      </c>
      <c r="B215" s="8">
        <v>289</v>
      </c>
      <c r="C215" s="9">
        <v>41135</v>
      </c>
      <c r="D215" s="8">
        <v>1</v>
      </c>
      <c r="E215" s="52" t="s">
        <v>176</v>
      </c>
      <c r="F215" s="51">
        <v>6175</v>
      </c>
      <c r="G215" s="50">
        <v>6175</v>
      </c>
    </row>
    <row r="216" spans="1:7" x14ac:dyDescent="0.25">
      <c r="A216" s="30"/>
      <c r="B216" s="8"/>
      <c r="C216" s="9"/>
      <c r="D216" s="8"/>
      <c r="E216" s="28" t="s">
        <v>177</v>
      </c>
      <c r="F216" s="51"/>
      <c r="G216" s="50"/>
    </row>
    <row r="217" spans="1:7" x14ac:dyDescent="0.25">
      <c r="A217" s="30"/>
      <c r="B217" s="8"/>
      <c r="C217" s="9"/>
      <c r="D217" s="8"/>
      <c r="E217" s="28" t="s">
        <v>178</v>
      </c>
      <c r="F217" s="51"/>
      <c r="G217" s="50"/>
    </row>
    <row r="218" spans="1:7" x14ac:dyDescent="0.25">
      <c r="A218" s="30"/>
      <c r="B218" s="8"/>
      <c r="C218" s="9"/>
      <c r="D218" s="8"/>
      <c r="E218" s="28" t="s">
        <v>179</v>
      </c>
      <c r="F218" s="53"/>
      <c r="G218" s="48"/>
    </row>
    <row r="219" spans="1:7" x14ac:dyDescent="0.25">
      <c r="A219" s="23"/>
      <c r="B219" s="8"/>
      <c r="C219" s="9"/>
      <c r="D219" s="8"/>
      <c r="E219" s="28"/>
      <c r="F219" s="51"/>
      <c r="G219" s="48">
        <f>G220+G221+G222+G223</f>
        <v>5060</v>
      </c>
    </row>
    <row r="220" spans="1:7" x14ac:dyDescent="0.25">
      <c r="A220" s="30" t="s">
        <v>180</v>
      </c>
      <c r="B220" s="8">
        <v>27</v>
      </c>
      <c r="C220" s="9">
        <v>41179</v>
      </c>
      <c r="D220" s="8">
        <v>3</v>
      </c>
      <c r="E220" s="28" t="s">
        <v>181</v>
      </c>
      <c r="F220" s="51">
        <v>1400</v>
      </c>
      <c r="G220" s="50">
        <v>4200</v>
      </c>
    </row>
    <row r="221" spans="1:7" x14ac:dyDescent="0.25">
      <c r="A221" s="30" t="s">
        <v>180</v>
      </c>
      <c r="B221" s="8">
        <v>27</v>
      </c>
      <c r="C221" s="9">
        <v>41179</v>
      </c>
      <c r="D221" s="8">
        <v>2</v>
      </c>
      <c r="E221" s="28" t="s">
        <v>182</v>
      </c>
      <c r="F221" s="51">
        <v>100</v>
      </c>
      <c r="G221" s="50">
        <v>200</v>
      </c>
    </row>
    <row r="222" spans="1:7" x14ac:dyDescent="0.25">
      <c r="A222" s="30" t="s">
        <v>180</v>
      </c>
      <c r="B222" s="8">
        <v>27</v>
      </c>
      <c r="C222" s="9">
        <v>41179</v>
      </c>
      <c r="D222" s="8">
        <v>1</v>
      </c>
      <c r="E222" s="28" t="s">
        <v>183</v>
      </c>
      <c r="F222" s="51">
        <v>320</v>
      </c>
      <c r="G222" s="24">
        <v>320</v>
      </c>
    </row>
    <row r="223" spans="1:7" x14ac:dyDescent="0.25">
      <c r="A223" s="30" t="s">
        <v>180</v>
      </c>
      <c r="B223" s="8">
        <v>27</v>
      </c>
      <c r="C223" s="9">
        <v>41179</v>
      </c>
      <c r="D223" s="8" t="s">
        <v>184</v>
      </c>
      <c r="E223" s="28" t="s">
        <v>185</v>
      </c>
      <c r="F223" s="51">
        <v>170</v>
      </c>
      <c r="G223" s="24">
        <v>340</v>
      </c>
    </row>
    <row r="224" spans="1:7" x14ac:dyDescent="0.25">
      <c r="A224" s="17" t="s">
        <v>66</v>
      </c>
      <c r="B224" s="8"/>
      <c r="C224" s="9"/>
      <c r="D224" s="8"/>
      <c r="E224" s="28"/>
      <c r="F224" s="51"/>
      <c r="G224" s="23">
        <v>0</v>
      </c>
    </row>
    <row r="225" spans="1:7" x14ac:dyDescent="0.25">
      <c r="A225" s="17" t="s">
        <v>68</v>
      </c>
      <c r="B225" s="8"/>
      <c r="C225" s="9"/>
      <c r="D225" s="8"/>
      <c r="E225" s="28"/>
      <c r="F225" s="51"/>
      <c r="G225" s="23">
        <f>G226+G227+G228+G229+G230+G231</f>
        <v>5448.9400000000005</v>
      </c>
    </row>
    <row r="226" spans="1:7" x14ac:dyDescent="0.25">
      <c r="A226" s="30" t="s">
        <v>186</v>
      </c>
      <c r="B226" s="8">
        <v>10466</v>
      </c>
      <c r="C226" s="9">
        <v>41214</v>
      </c>
      <c r="D226" s="8">
        <v>4</v>
      </c>
      <c r="E226" s="28" t="s">
        <v>187</v>
      </c>
      <c r="F226" s="51">
        <v>547.83000000000004</v>
      </c>
      <c r="G226" s="24">
        <v>2191.3200000000002</v>
      </c>
    </row>
    <row r="227" spans="1:7" x14ac:dyDescent="0.25">
      <c r="A227" s="30" t="s">
        <v>186</v>
      </c>
      <c r="B227" s="8">
        <v>10466</v>
      </c>
      <c r="C227" s="9">
        <v>41214</v>
      </c>
      <c r="D227" s="8">
        <v>60</v>
      </c>
      <c r="E227" s="28" t="s">
        <v>188</v>
      </c>
      <c r="F227" s="51">
        <v>14.38</v>
      </c>
      <c r="G227" s="24">
        <f>D227*F227</f>
        <v>862.80000000000007</v>
      </c>
    </row>
    <row r="228" spans="1:7" x14ac:dyDescent="0.25">
      <c r="A228" s="30" t="s">
        <v>186</v>
      </c>
      <c r="B228" s="8">
        <v>10466</v>
      </c>
      <c r="C228" s="9">
        <v>41214</v>
      </c>
      <c r="D228" s="8">
        <v>1</v>
      </c>
      <c r="E228" s="28" t="s">
        <v>189</v>
      </c>
      <c r="F228" s="51">
        <v>655.9</v>
      </c>
      <c r="G228" s="24">
        <f>D228*F228</f>
        <v>655.9</v>
      </c>
    </row>
    <row r="229" spans="1:7" x14ac:dyDescent="0.25">
      <c r="A229" s="30" t="s">
        <v>186</v>
      </c>
      <c r="B229" s="8">
        <v>10466</v>
      </c>
      <c r="C229" s="9">
        <v>41214</v>
      </c>
      <c r="D229" s="8">
        <v>1</v>
      </c>
      <c r="E229" s="28" t="s">
        <v>190</v>
      </c>
      <c r="F229" s="51">
        <v>712.7</v>
      </c>
      <c r="G229" s="24">
        <f>D229*F229</f>
        <v>712.7</v>
      </c>
    </row>
    <row r="230" spans="1:7" x14ac:dyDescent="0.25">
      <c r="A230" s="30" t="s">
        <v>186</v>
      </c>
      <c r="B230" s="8">
        <v>10466</v>
      </c>
      <c r="C230" s="9">
        <v>41214</v>
      </c>
      <c r="D230" s="8">
        <v>100</v>
      </c>
      <c r="E230" s="28" t="s">
        <v>191</v>
      </c>
      <c r="F230" s="51">
        <v>9.3800000000000008</v>
      </c>
      <c r="G230" s="24">
        <f>D230*F230</f>
        <v>938.00000000000011</v>
      </c>
    </row>
    <row r="231" spans="1:7" x14ac:dyDescent="0.25">
      <c r="A231" s="30" t="s">
        <v>186</v>
      </c>
      <c r="B231" s="8">
        <v>10466</v>
      </c>
      <c r="C231" s="9">
        <v>41214</v>
      </c>
      <c r="D231" s="8">
        <v>1</v>
      </c>
      <c r="E231" s="28" t="s">
        <v>192</v>
      </c>
      <c r="F231" s="51">
        <v>88.22</v>
      </c>
      <c r="G231" s="24">
        <f>D231*F231</f>
        <v>88.22</v>
      </c>
    </row>
    <row r="232" spans="1:7" x14ac:dyDescent="0.25">
      <c r="A232" s="17" t="s">
        <v>72</v>
      </c>
      <c r="B232" s="8"/>
      <c r="C232" s="9"/>
      <c r="D232" s="8"/>
      <c r="E232" s="28"/>
      <c r="F232" s="51"/>
      <c r="G232" s="23">
        <f>G233+G234+G235+G236+G237+G238+G239+G240+G241+G242+G243+G244+G245</f>
        <v>360000</v>
      </c>
    </row>
    <row r="233" spans="1:7" x14ac:dyDescent="0.25">
      <c r="A233" s="30" t="s">
        <v>193</v>
      </c>
      <c r="B233" s="8">
        <v>6223</v>
      </c>
      <c r="C233" s="9">
        <v>41262</v>
      </c>
      <c r="D233" s="8">
        <v>1</v>
      </c>
      <c r="E233" s="28" t="s">
        <v>194</v>
      </c>
      <c r="F233" s="51">
        <v>2912.62</v>
      </c>
      <c r="G233" s="54">
        <f t="shared" ref="G233:G245" si="6">D233*F233</f>
        <v>2912.62</v>
      </c>
    </row>
    <row r="234" spans="1:7" x14ac:dyDescent="0.25">
      <c r="A234" s="30" t="s">
        <v>193</v>
      </c>
      <c r="B234" s="8">
        <v>6223</v>
      </c>
      <c r="C234" s="9">
        <v>41262</v>
      </c>
      <c r="D234" s="8">
        <v>6</v>
      </c>
      <c r="E234" s="28" t="s">
        <v>195</v>
      </c>
      <c r="F234" s="51">
        <v>6535.6</v>
      </c>
      <c r="G234" s="54">
        <f t="shared" si="6"/>
        <v>39213.600000000006</v>
      </c>
    </row>
    <row r="235" spans="1:7" x14ac:dyDescent="0.25">
      <c r="A235" s="30" t="s">
        <v>193</v>
      </c>
      <c r="B235" s="8">
        <v>6223</v>
      </c>
      <c r="C235" s="9">
        <v>41262</v>
      </c>
      <c r="D235" s="8">
        <v>1</v>
      </c>
      <c r="E235" s="28" t="s">
        <v>196</v>
      </c>
      <c r="F235" s="51">
        <v>4157.28</v>
      </c>
      <c r="G235" s="54">
        <f t="shared" si="6"/>
        <v>4157.28</v>
      </c>
    </row>
    <row r="236" spans="1:7" x14ac:dyDescent="0.25">
      <c r="A236" s="30" t="s">
        <v>193</v>
      </c>
      <c r="B236" s="8">
        <v>6223</v>
      </c>
      <c r="C236" s="9">
        <v>41262</v>
      </c>
      <c r="D236" s="8">
        <v>1</v>
      </c>
      <c r="E236" s="28" t="s">
        <v>197</v>
      </c>
      <c r="F236" s="51">
        <v>28932.04</v>
      </c>
      <c r="G236" s="54">
        <f t="shared" si="6"/>
        <v>28932.04</v>
      </c>
    </row>
    <row r="237" spans="1:7" x14ac:dyDescent="0.25">
      <c r="A237" s="30" t="s">
        <v>193</v>
      </c>
      <c r="B237" s="8">
        <v>6223</v>
      </c>
      <c r="C237" s="9">
        <v>41262</v>
      </c>
      <c r="D237" s="8">
        <v>1</v>
      </c>
      <c r="E237" s="28" t="s">
        <v>198</v>
      </c>
      <c r="F237" s="51">
        <v>4660.32</v>
      </c>
      <c r="G237" s="54">
        <f t="shared" si="6"/>
        <v>4660.32</v>
      </c>
    </row>
    <row r="238" spans="1:7" x14ac:dyDescent="0.25">
      <c r="A238" s="30" t="s">
        <v>193</v>
      </c>
      <c r="B238" s="8">
        <v>6223</v>
      </c>
      <c r="C238" s="9">
        <v>41262</v>
      </c>
      <c r="D238" s="8">
        <v>1</v>
      </c>
      <c r="E238" s="28" t="s">
        <v>199</v>
      </c>
      <c r="F238" s="51">
        <v>42850</v>
      </c>
      <c r="G238" s="54">
        <f t="shared" si="6"/>
        <v>42850</v>
      </c>
    </row>
    <row r="239" spans="1:7" x14ac:dyDescent="0.25">
      <c r="A239" s="30" t="s">
        <v>193</v>
      </c>
      <c r="B239" s="8">
        <v>6223</v>
      </c>
      <c r="C239" s="9">
        <v>41262</v>
      </c>
      <c r="D239" s="8">
        <v>1</v>
      </c>
      <c r="E239" s="28" t="s">
        <v>200</v>
      </c>
      <c r="F239" s="51">
        <v>45300</v>
      </c>
      <c r="G239" s="54">
        <f t="shared" si="6"/>
        <v>45300</v>
      </c>
    </row>
    <row r="240" spans="1:7" x14ac:dyDescent="0.25">
      <c r="A240" s="30" t="s">
        <v>193</v>
      </c>
      <c r="B240" s="8">
        <v>6223</v>
      </c>
      <c r="C240" s="9">
        <v>41262</v>
      </c>
      <c r="D240" s="8">
        <v>1</v>
      </c>
      <c r="E240" s="28" t="s">
        <v>201</v>
      </c>
      <c r="F240" s="51">
        <v>41500</v>
      </c>
      <c r="G240" s="54">
        <f t="shared" si="6"/>
        <v>41500</v>
      </c>
    </row>
    <row r="241" spans="1:7" x14ac:dyDescent="0.25">
      <c r="A241" s="30" t="s">
        <v>193</v>
      </c>
      <c r="B241" s="8">
        <v>6223</v>
      </c>
      <c r="C241" s="9">
        <v>41262</v>
      </c>
      <c r="D241" s="8">
        <v>1</v>
      </c>
      <c r="E241" s="28" t="s">
        <v>202</v>
      </c>
      <c r="F241" s="51">
        <v>25454.27</v>
      </c>
      <c r="G241" s="54">
        <f t="shared" si="6"/>
        <v>25454.27</v>
      </c>
    </row>
    <row r="242" spans="1:7" x14ac:dyDescent="0.25">
      <c r="A242" s="30" t="s">
        <v>193</v>
      </c>
      <c r="B242" s="8">
        <v>6223</v>
      </c>
      <c r="C242" s="9">
        <v>41262</v>
      </c>
      <c r="D242" s="8">
        <v>1</v>
      </c>
      <c r="E242" s="28" t="s">
        <v>203</v>
      </c>
      <c r="F242" s="51">
        <v>2524.27</v>
      </c>
      <c r="G242" s="54">
        <f t="shared" si="6"/>
        <v>2524.27</v>
      </c>
    </row>
    <row r="243" spans="1:7" x14ac:dyDescent="0.25">
      <c r="A243" s="30" t="s">
        <v>193</v>
      </c>
      <c r="B243" s="8">
        <v>6223</v>
      </c>
      <c r="C243" s="9">
        <v>41262</v>
      </c>
      <c r="D243" s="8">
        <v>1</v>
      </c>
      <c r="E243" s="28" t="s">
        <v>204</v>
      </c>
      <c r="F243" s="51">
        <v>5825.24</v>
      </c>
      <c r="G243" s="54">
        <f t="shared" si="6"/>
        <v>5825.24</v>
      </c>
    </row>
    <row r="244" spans="1:7" x14ac:dyDescent="0.25">
      <c r="A244" s="30" t="s">
        <v>193</v>
      </c>
      <c r="B244" s="8">
        <v>6223</v>
      </c>
      <c r="C244" s="9">
        <v>41262</v>
      </c>
      <c r="D244" s="8">
        <v>12</v>
      </c>
      <c r="E244" s="28" t="s">
        <v>205</v>
      </c>
      <c r="F244" s="51">
        <v>9600</v>
      </c>
      <c r="G244" s="54">
        <f t="shared" si="6"/>
        <v>115200</v>
      </c>
    </row>
    <row r="245" spans="1:7" x14ac:dyDescent="0.25">
      <c r="A245" s="30" t="s">
        <v>193</v>
      </c>
      <c r="B245" s="8">
        <v>6223</v>
      </c>
      <c r="C245" s="9">
        <v>41262</v>
      </c>
      <c r="D245" s="8">
        <v>1</v>
      </c>
      <c r="E245" s="28" t="s">
        <v>206</v>
      </c>
      <c r="F245" s="51">
        <v>1470.36</v>
      </c>
      <c r="G245" s="54">
        <f t="shared" si="6"/>
        <v>1470.36</v>
      </c>
    </row>
    <row r="246" spans="1:7" x14ac:dyDescent="0.25">
      <c r="A246" s="126" t="s">
        <v>73</v>
      </c>
      <c r="B246" s="8"/>
      <c r="C246" s="9"/>
      <c r="D246" s="8"/>
      <c r="E246" s="28"/>
      <c r="F246" s="51"/>
      <c r="G246" s="23">
        <f>G232+G225+G219+G214+G207+G196+G194+G186</f>
        <v>580815.78</v>
      </c>
    </row>
    <row r="247" spans="1:7" x14ac:dyDescent="0.25">
      <c r="A247" s="144"/>
      <c r="B247" s="116"/>
      <c r="C247" s="117"/>
      <c r="D247" s="116"/>
      <c r="E247" s="118"/>
      <c r="F247" s="5"/>
      <c r="G247" s="119"/>
    </row>
    <row r="248" spans="1:7" x14ac:dyDescent="0.25">
      <c r="A248" s="144"/>
      <c r="B248" s="116"/>
      <c r="C248" s="117"/>
      <c r="D248" s="116"/>
      <c r="E248" s="118"/>
      <c r="F248" s="5"/>
      <c r="G248" s="119"/>
    </row>
    <row r="249" spans="1:7" x14ac:dyDescent="0.25">
      <c r="A249" s="144"/>
      <c r="B249" s="116"/>
      <c r="C249" s="117"/>
      <c r="D249" s="116"/>
      <c r="E249" s="118"/>
      <c r="F249" s="5"/>
      <c r="G249" s="119"/>
    </row>
    <row r="250" spans="1:7" x14ac:dyDescent="0.25">
      <c r="A250" s="144"/>
      <c r="B250" s="116"/>
      <c r="C250" s="117"/>
      <c r="D250" s="116"/>
      <c r="E250" s="118"/>
      <c r="F250" s="5"/>
      <c r="G250" s="119"/>
    </row>
    <row r="251" spans="1:7" x14ac:dyDescent="0.25">
      <c r="A251" s="144"/>
      <c r="B251" s="116"/>
      <c r="C251" s="117"/>
      <c r="D251" s="116"/>
      <c r="E251" s="118"/>
      <c r="F251" s="5"/>
      <c r="G251" s="119"/>
    </row>
    <row r="252" spans="1:7" x14ac:dyDescent="0.25">
      <c r="A252" s="144"/>
      <c r="B252" s="116"/>
      <c r="C252" s="117"/>
      <c r="D252" s="116"/>
      <c r="E252" s="118"/>
      <c r="F252" s="5"/>
      <c r="G252" s="119"/>
    </row>
    <row r="253" spans="1:7" x14ac:dyDescent="0.25">
      <c r="A253" s="144"/>
      <c r="B253" s="116"/>
      <c r="C253" s="117"/>
      <c r="D253" s="116"/>
      <c r="E253" s="118"/>
      <c r="F253" s="5"/>
      <c r="G253" s="119"/>
    </row>
    <row r="254" spans="1:7" x14ac:dyDescent="0.25">
      <c r="A254" s="144"/>
      <c r="B254" s="116"/>
      <c r="C254" s="117"/>
      <c r="D254" s="116"/>
      <c r="E254" s="118"/>
      <c r="F254" s="5"/>
      <c r="G254" s="119"/>
    </row>
    <row r="255" spans="1:7" x14ac:dyDescent="0.25">
      <c r="A255" s="144"/>
      <c r="B255" s="116"/>
      <c r="C255" s="117"/>
      <c r="D255" s="116"/>
      <c r="E255" s="118"/>
      <c r="F255" s="5"/>
      <c r="G255" s="119"/>
    </row>
    <row r="256" spans="1:7" x14ac:dyDescent="0.25">
      <c r="A256" s="144"/>
      <c r="B256" s="116"/>
      <c r="C256" s="117"/>
      <c r="D256" s="116"/>
      <c r="E256" s="118"/>
      <c r="F256" s="5"/>
      <c r="G256" s="119"/>
    </row>
    <row r="257" spans="1:7" x14ac:dyDescent="0.25">
      <c r="A257" s="144"/>
      <c r="B257" s="116"/>
      <c r="C257" s="117"/>
      <c r="D257" s="116"/>
      <c r="E257" s="118"/>
      <c r="F257" s="5"/>
      <c r="G257" s="119"/>
    </row>
    <row r="258" spans="1:7" x14ac:dyDescent="0.25">
      <c r="A258" s="144"/>
      <c r="B258" s="116"/>
      <c r="C258" s="117"/>
      <c r="D258" s="116"/>
      <c r="E258" s="118"/>
      <c r="F258" s="5"/>
      <c r="G258" s="119"/>
    </row>
    <row r="259" spans="1:7" x14ac:dyDescent="0.25">
      <c r="A259" s="144"/>
      <c r="B259" s="116"/>
      <c r="C259" s="117"/>
      <c r="D259" s="116"/>
      <c r="E259" s="118"/>
      <c r="F259" s="5"/>
      <c r="G259" s="119"/>
    </row>
    <row r="260" spans="1:7" x14ac:dyDescent="0.25">
      <c r="A260" s="144"/>
      <c r="B260" s="116"/>
      <c r="C260" s="117"/>
      <c r="D260" s="116"/>
      <c r="E260" s="118"/>
      <c r="F260" s="5"/>
      <c r="G260" s="119"/>
    </row>
    <row r="261" spans="1:7" x14ac:dyDescent="0.25">
      <c r="A261" s="144"/>
      <c r="B261" s="116"/>
      <c r="C261" s="117"/>
      <c r="D261" s="116"/>
      <c r="E261" s="118"/>
      <c r="F261" s="5"/>
      <c r="G261" s="119"/>
    </row>
    <row r="262" spans="1:7" x14ac:dyDescent="0.25">
      <c r="A262" s="144"/>
      <c r="B262" s="116"/>
      <c r="C262" s="117"/>
      <c r="D262" s="116"/>
      <c r="E262" s="118"/>
      <c r="F262" s="5"/>
      <c r="G262" s="119"/>
    </row>
    <row r="263" spans="1:7" x14ac:dyDescent="0.25">
      <c r="A263" s="144"/>
      <c r="B263" s="116"/>
      <c r="C263" s="117"/>
      <c r="D263" s="116"/>
      <c r="E263" s="118"/>
      <c r="F263" s="5"/>
      <c r="G263" s="119"/>
    </row>
    <row r="264" spans="1:7" ht="15.75" thickBot="1" x14ac:dyDescent="0.3">
      <c r="A264" s="131"/>
      <c r="B264" s="131"/>
      <c r="C264" s="131"/>
      <c r="D264" s="131"/>
      <c r="E264" s="131"/>
      <c r="F264" s="131"/>
      <c r="G264" s="131"/>
    </row>
    <row r="265" spans="1:7" x14ac:dyDescent="0.25">
      <c r="A265" s="246" t="s">
        <v>0</v>
      </c>
      <c r="B265" s="247"/>
      <c r="C265" s="247"/>
      <c r="D265" s="247"/>
      <c r="E265" s="247"/>
      <c r="F265" s="247"/>
      <c r="G265" s="248"/>
    </row>
    <row r="266" spans="1:7" x14ac:dyDescent="0.25">
      <c r="A266" s="249" t="s">
        <v>207</v>
      </c>
      <c r="B266" s="250"/>
      <c r="C266" s="250"/>
      <c r="D266" s="250"/>
      <c r="E266" s="250"/>
      <c r="F266" s="250"/>
      <c r="G266" s="251"/>
    </row>
    <row r="267" spans="1:7" ht="15.75" thickBot="1" x14ac:dyDescent="0.3">
      <c r="A267" s="243" t="s">
        <v>2</v>
      </c>
      <c r="B267" s="244"/>
      <c r="C267" s="244"/>
      <c r="D267" s="244"/>
      <c r="E267" s="244"/>
      <c r="F267" s="244"/>
      <c r="G267" s="245"/>
    </row>
    <row r="268" spans="1:7" x14ac:dyDescent="0.25">
      <c r="A268" s="146"/>
      <c r="B268" s="120"/>
      <c r="C268" s="120"/>
      <c r="D268" s="120"/>
      <c r="E268" s="120"/>
      <c r="F268" s="109"/>
      <c r="G268" s="146"/>
    </row>
    <row r="269" spans="1:7" x14ac:dyDescent="0.25">
      <c r="A269" s="34" t="s">
        <v>3</v>
      </c>
      <c r="B269" s="34" t="s">
        <v>4</v>
      </c>
      <c r="C269" s="34" t="s">
        <v>208</v>
      </c>
      <c r="D269" s="34" t="s">
        <v>6</v>
      </c>
      <c r="E269" s="34" t="s">
        <v>7</v>
      </c>
      <c r="F269" s="35" t="s">
        <v>209</v>
      </c>
      <c r="G269" s="36" t="s">
        <v>210</v>
      </c>
    </row>
    <row r="270" spans="1:7" x14ac:dyDescent="0.25">
      <c r="A270" s="7" t="s">
        <v>211</v>
      </c>
      <c r="B270" s="41"/>
      <c r="C270" s="34"/>
      <c r="D270" s="34"/>
      <c r="E270" s="34"/>
      <c r="F270" s="35"/>
      <c r="G270" s="36"/>
    </row>
    <row r="271" spans="1:7" x14ac:dyDescent="0.25">
      <c r="A271" s="7" t="s">
        <v>11</v>
      </c>
      <c r="B271" s="8"/>
      <c r="C271" s="9"/>
      <c r="D271" s="8"/>
      <c r="E271" s="2"/>
      <c r="F271" s="10">
        <v>1344</v>
      </c>
      <c r="G271" s="11">
        <v>2663</v>
      </c>
    </row>
    <row r="272" spans="1:7" x14ac:dyDescent="0.25">
      <c r="A272" s="43" t="s">
        <v>212</v>
      </c>
      <c r="B272" s="8">
        <v>11328</v>
      </c>
      <c r="C272" s="9">
        <v>41332</v>
      </c>
      <c r="D272" s="8">
        <v>15</v>
      </c>
      <c r="E272" s="2" t="s">
        <v>213</v>
      </c>
      <c r="F272" s="15">
        <v>70</v>
      </c>
      <c r="G272" s="16">
        <v>1050</v>
      </c>
    </row>
    <row r="273" spans="1:7" x14ac:dyDescent="0.25">
      <c r="A273" s="43" t="s">
        <v>212</v>
      </c>
      <c r="B273" s="8">
        <v>11328</v>
      </c>
      <c r="C273" s="9">
        <v>41332</v>
      </c>
      <c r="D273" s="8">
        <v>1</v>
      </c>
      <c r="E273" s="2" t="s">
        <v>214</v>
      </c>
      <c r="F273" s="15">
        <v>520</v>
      </c>
      <c r="G273" s="16">
        <v>520</v>
      </c>
    </row>
    <row r="274" spans="1:7" x14ac:dyDescent="0.25">
      <c r="A274" s="43" t="s">
        <v>212</v>
      </c>
      <c r="B274" s="8">
        <v>11328</v>
      </c>
      <c r="C274" s="9">
        <v>41332</v>
      </c>
      <c r="D274" s="8">
        <v>1</v>
      </c>
      <c r="E274" s="2" t="s">
        <v>214</v>
      </c>
      <c r="F274" s="15">
        <v>415</v>
      </c>
      <c r="G274" s="16">
        <v>415</v>
      </c>
    </row>
    <row r="275" spans="1:7" x14ac:dyDescent="0.25">
      <c r="A275" s="43" t="s">
        <v>212</v>
      </c>
      <c r="B275" s="8">
        <v>11328</v>
      </c>
      <c r="C275" s="9">
        <v>41332</v>
      </c>
      <c r="D275" s="8">
        <v>2</v>
      </c>
      <c r="E275" s="2" t="s">
        <v>215</v>
      </c>
      <c r="F275" s="15">
        <v>339</v>
      </c>
      <c r="G275" s="16">
        <v>678</v>
      </c>
    </row>
    <row r="276" spans="1:7" x14ac:dyDescent="0.25">
      <c r="A276" s="12" t="s">
        <v>16</v>
      </c>
      <c r="B276" s="1"/>
      <c r="C276" s="14"/>
      <c r="D276" s="1"/>
      <c r="E276" s="2"/>
      <c r="F276" s="147"/>
      <c r="G276" s="148"/>
    </row>
    <row r="277" spans="1:7" x14ac:dyDescent="0.25">
      <c r="A277" s="12" t="s">
        <v>17</v>
      </c>
      <c r="B277" s="8"/>
      <c r="C277" s="9"/>
      <c r="D277" s="8"/>
      <c r="E277" s="43"/>
      <c r="F277" s="10">
        <v>657</v>
      </c>
      <c r="G277" s="11">
        <v>875</v>
      </c>
    </row>
    <row r="278" spans="1:7" x14ac:dyDescent="0.25">
      <c r="A278" s="30" t="s">
        <v>216</v>
      </c>
      <c r="B278" s="18">
        <v>20707</v>
      </c>
      <c r="C278" s="9">
        <v>41361</v>
      </c>
      <c r="D278" s="8">
        <v>2</v>
      </c>
      <c r="E278" s="43" t="s">
        <v>217</v>
      </c>
      <c r="F278" s="15">
        <v>182</v>
      </c>
      <c r="G278" s="16">
        <v>364</v>
      </c>
    </row>
    <row r="279" spans="1:7" x14ac:dyDescent="0.25">
      <c r="A279" s="30" t="s">
        <v>216</v>
      </c>
      <c r="B279" s="18">
        <v>20707</v>
      </c>
      <c r="C279" s="9">
        <v>41361</v>
      </c>
      <c r="D279" s="8">
        <v>1</v>
      </c>
      <c r="E279" s="43" t="s">
        <v>218</v>
      </c>
      <c r="F279" s="15">
        <v>475</v>
      </c>
      <c r="G279" s="16">
        <v>475</v>
      </c>
    </row>
    <row r="280" spans="1:7" x14ac:dyDescent="0.25">
      <c r="A280" s="12" t="s">
        <v>18</v>
      </c>
      <c r="B280" s="8"/>
      <c r="C280" s="9"/>
      <c r="D280" s="8"/>
      <c r="E280" s="30"/>
      <c r="F280" s="10">
        <v>2064</v>
      </c>
      <c r="G280" s="11">
        <v>11257</v>
      </c>
    </row>
    <row r="281" spans="1:7" x14ac:dyDescent="0.25">
      <c r="A281" s="30" t="s">
        <v>219</v>
      </c>
      <c r="B281" s="8">
        <v>12289</v>
      </c>
      <c r="C281" s="9">
        <v>41389</v>
      </c>
      <c r="D281" s="8">
        <v>15</v>
      </c>
      <c r="E281" s="52" t="s">
        <v>220</v>
      </c>
      <c r="F281" s="24">
        <v>70</v>
      </c>
      <c r="G281" s="50">
        <v>1050</v>
      </c>
    </row>
    <row r="282" spans="1:7" x14ac:dyDescent="0.25">
      <c r="A282" s="30" t="s">
        <v>219</v>
      </c>
      <c r="B282" s="8">
        <v>12289</v>
      </c>
      <c r="C282" s="9">
        <v>41389</v>
      </c>
      <c r="D282" s="8">
        <v>5</v>
      </c>
      <c r="E282" s="28" t="s">
        <v>221</v>
      </c>
      <c r="F282" s="24">
        <v>1350</v>
      </c>
      <c r="G282" s="50">
        <v>6750</v>
      </c>
    </row>
    <row r="283" spans="1:7" x14ac:dyDescent="0.25">
      <c r="A283" s="30" t="s">
        <v>219</v>
      </c>
      <c r="B283" s="8">
        <v>12289</v>
      </c>
      <c r="C283" s="9">
        <v>41389</v>
      </c>
      <c r="D283" s="8">
        <v>8</v>
      </c>
      <c r="E283" s="28" t="s">
        <v>222</v>
      </c>
      <c r="F283" s="24">
        <v>305</v>
      </c>
      <c r="G283" s="50">
        <v>2440</v>
      </c>
    </row>
    <row r="284" spans="1:7" x14ac:dyDescent="0.25">
      <c r="A284" s="30" t="s">
        <v>219</v>
      </c>
      <c r="B284" s="8">
        <v>12289</v>
      </c>
      <c r="C284" s="9">
        <v>41389</v>
      </c>
      <c r="D284" s="8">
        <v>3</v>
      </c>
      <c r="E284" s="28" t="s">
        <v>223</v>
      </c>
      <c r="F284" s="24">
        <v>339</v>
      </c>
      <c r="G284" s="50">
        <v>1017</v>
      </c>
    </row>
    <row r="285" spans="1:7" x14ac:dyDescent="0.25">
      <c r="A285" s="12" t="s">
        <v>35</v>
      </c>
      <c r="B285" s="8"/>
      <c r="C285" s="9"/>
      <c r="D285" s="8"/>
      <c r="E285" s="28"/>
      <c r="F285" s="21">
        <v>4995</v>
      </c>
      <c r="G285" s="21">
        <v>16927</v>
      </c>
    </row>
    <row r="286" spans="1:7" x14ac:dyDescent="0.25">
      <c r="A286" s="30" t="s">
        <v>224</v>
      </c>
      <c r="B286" s="8">
        <v>272</v>
      </c>
      <c r="C286" s="9">
        <v>41421</v>
      </c>
      <c r="D286" s="8">
        <v>3</v>
      </c>
      <c r="E286" s="28" t="s">
        <v>225</v>
      </c>
      <c r="F286" s="24">
        <v>750</v>
      </c>
      <c r="G286" s="24">
        <v>2250</v>
      </c>
    </row>
    <row r="287" spans="1:7" x14ac:dyDescent="0.25">
      <c r="A287" s="30" t="s">
        <v>226</v>
      </c>
      <c r="B287" s="8">
        <v>92</v>
      </c>
      <c r="C287" s="9">
        <v>41428</v>
      </c>
      <c r="D287" s="8">
        <v>1</v>
      </c>
      <c r="E287" s="28" t="s">
        <v>227</v>
      </c>
      <c r="F287" s="24">
        <v>832</v>
      </c>
      <c r="G287" s="24">
        <v>832</v>
      </c>
    </row>
    <row r="288" spans="1:7" x14ac:dyDescent="0.25">
      <c r="A288" s="30" t="s">
        <v>228</v>
      </c>
      <c r="B288" s="8">
        <v>2275</v>
      </c>
      <c r="C288" s="9">
        <v>41438</v>
      </c>
      <c r="D288" s="8">
        <v>15</v>
      </c>
      <c r="E288" s="28" t="s">
        <v>229</v>
      </c>
      <c r="F288" s="24">
        <v>435</v>
      </c>
      <c r="G288" s="24">
        <v>6525</v>
      </c>
    </row>
    <row r="289" spans="1:7" x14ac:dyDescent="0.25">
      <c r="A289" s="30" t="s">
        <v>230</v>
      </c>
      <c r="B289" s="8">
        <v>1364</v>
      </c>
      <c r="C289" s="9">
        <v>41437</v>
      </c>
      <c r="D289" s="8">
        <v>1</v>
      </c>
      <c r="E289" s="28" t="s">
        <v>231</v>
      </c>
      <c r="F289" s="24">
        <v>945</v>
      </c>
      <c r="G289" s="24">
        <v>945</v>
      </c>
    </row>
    <row r="290" spans="1:7" x14ac:dyDescent="0.25">
      <c r="A290" s="30" t="s">
        <v>230</v>
      </c>
      <c r="B290" s="8">
        <v>1364</v>
      </c>
      <c r="C290" s="9">
        <v>41437</v>
      </c>
      <c r="D290" s="8">
        <v>2</v>
      </c>
      <c r="E290" s="28" t="s">
        <v>232</v>
      </c>
      <c r="F290" s="24">
        <v>495</v>
      </c>
      <c r="G290" s="24">
        <v>990</v>
      </c>
    </row>
    <row r="291" spans="1:7" x14ac:dyDescent="0.25">
      <c r="A291" s="30" t="s">
        <v>230</v>
      </c>
      <c r="B291" s="8">
        <v>1364</v>
      </c>
      <c r="C291" s="9">
        <v>41437</v>
      </c>
      <c r="D291" s="8">
        <v>2</v>
      </c>
      <c r="E291" s="28" t="s">
        <v>233</v>
      </c>
      <c r="F291" s="24">
        <v>712</v>
      </c>
      <c r="G291" s="24">
        <v>1424</v>
      </c>
    </row>
    <row r="292" spans="1:7" x14ac:dyDescent="0.25">
      <c r="A292" s="30" t="s">
        <v>230</v>
      </c>
      <c r="B292" s="8">
        <v>1364</v>
      </c>
      <c r="C292" s="9">
        <v>41437</v>
      </c>
      <c r="D292" s="8">
        <v>1</v>
      </c>
      <c r="E292" s="28" t="s">
        <v>234</v>
      </c>
      <c r="F292" s="24">
        <v>299</v>
      </c>
      <c r="G292" s="24">
        <v>299</v>
      </c>
    </row>
    <row r="293" spans="1:7" x14ac:dyDescent="0.25">
      <c r="A293" s="30" t="s">
        <v>230</v>
      </c>
      <c r="B293" s="8">
        <v>1364</v>
      </c>
      <c r="C293" s="9">
        <v>41437</v>
      </c>
      <c r="D293" s="8">
        <v>20</v>
      </c>
      <c r="E293" s="28" t="s">
        <v>235</v>
      </c>
      <c r="F293" s="24">
        <v>105</v>
      </c>
      <c r="G293" s="24">
        <v>2100</v>
      </c>
    </row>
    <row r="294" spans="1:7" x14ac:dyDescent="0.25">
      <c r="A294" s="30" t="s">
        <v>230</v>
      </c>
      <c r="B294" s="8">
        <v>1364</v>
      </c>
      <c r="C294" s="9">
        <v>41437</v>
      </c>
      <c r="D294" s="8">
        <v>1</v>
      </c>
      <c r="E294" s="28" t="s">
        <v>236</v>
      </c>
      <c r="F294" s="24">
        <v>40</v>
      </c>
      <c r="G294" s="24">
        <v>40</v>
      </c>
    </row>
    <row r="295" spans="1:7" x14ac:dyDescent="0.25">
      <c r="A295" s="30" t="s">
        <v>230</v>
      </c>
      <c r="B295" s="8">
        <v>1364</v>
      </c>
      <c r="C295" s="9">
        <v>41437</v>
      </c>
      <c r="D295" s="8">
        <v>1</v>
      </c>
      <c r="E295" s="28" t="s">
        <v>237</v>
      </c>
      <c r="F295" s="24">
        <v>22</v>
      </c>
      <c r="G295" s="24">
        <v>22</v>
      </c>
    </row>
    <row r="296" spans="1:7" x14ac:dyDescent="0.25">
      <c r="A296" s="30" t="s">
        <v>230</v>
      </c>
      <c r="B296" s="8">
        <v>1364</v>
      </c>
      <c r="C296" s="9">
        <v>41437</v>
      </c>
      <c r="D296" s="8">
        <v>1</v>
      </c>
      <c r="E296" s="28" t="s">
        <v>238</v>
      </c>
      <c r="F296" s="24">
        <v>300</v>
      </c>
      <c r="G296" s="24">
        <v>300</v>
      </c>
    </row>
    <row r="297" spans="1:7" x14ac:dyDescent="0.25">
      <c r="A297" s="30" t="s">
        <v>230</v>
      </c>
      <c r="B297" s="8">
        <v>1364</v>
      </c>
      <c r="C297" s="9">
        <v>41437</v>
      </c>
      <c r="D297" s="8">
        <v>20</v>
      </c>
      <c r="E297" s="28" t="s">
        <v>239</v>
      </c>
      <c r="F297" s="24">
        <v>60</v>
      </c>
      <c r="G297" s="24">
        <v>1200</v>
      </c>
    </row>
    <row r="298" spans="1:7" x14ac:dyDescent="0.25">
      <c r="A298" s="12" t="s">
        <v>42</v>
      </c>
      <c r="B298" s="8"/>
      <c r="C298" s="9"/>
      <c r="D298" s="8"/>
      <c r="E298" s="28"/>
      <c r="F298" s="21">
        <v>2590</v>
      </c>
      <c r="G298" s="21">
        <v>24845</v>
      </c>
    </row>
    <row r="299" spans="1:7" x14ac:dyDescent="0.25">
      <c r="A299" s="30" t="s">
        <v>240</v>
      </c>
      <c r="B299" s="8">
        <v>13930</v>
      </c>
      <c r="C299" s="9">
        <v>41470</v>
      </c>
      <c r="D299" s="8">
        <v>15</v>
      </c>
      <c r="E299" s="28" t="s">
        <v>241</v>
      </c>
      <c r="F299" s="24">
        <v>1350</v>
      </c>
      <c r="G299" s="24">
        <v>20250</v>
      </c>
    </row>
    <row r="300" spans="1:7" x14ac:dyDescent="0.25">
      <c r="A300" s="30" t="s">
        <v>240</v>
      </c>
      <c r="B300" s="8">
        <v>13930</v>
      </c>
      <c r="C300" s="9">
        <v>41470</v>
      </c>
      <c r="D300" s="8">
        <v>1</v>
      </c>
      <c r="E300" s="28" t="s">
        <v>242</v>
      </c>
      <c r="F300" s="24">
        <v>520</v>
      </c>
      <c r="G300" s="24">
        <v>520</v>
      </c>
    </row>
    <row r="301" spans="1:7" x14ac:dyDescent="0.25">
      <c r="A301" s="30" t="s">
        <v>240</v>
      </c>
      <c r="B301" s="8">
        <v>13930</v>
      </c>
      <c r="C301" s="9">
        <v>41470</v>
      </c>
      <c r="D301" s="8">
        <v>12</v>
      </c>
      <c r="E301" s="28" t="s">
        <v>243</v>
      </c>
      <c r="F301" s="24">
        <v>305</v>
      </c>
      <c r="G301" s="24">
        <v>3660</v>
      </c>
    </row>
    <row r="302" spans="1:7" x14ac:dyDescent="0.25">
      <c r="A302" s="30" t="s">
        <v>240</v>
      </c>
      <c r="B302" s="8">
        <v>13930</v>
      </c>
      <c r="C302" s="9">
        <v>41470</v>
      </c>
      <c r="D302" s="8">
        <v>1</v>
      </c>
      <c r="E302" s="28" t="s">
        <v>242</v>
      </c>
      <c r="F302" s="24">
        <v>415</v>
      </c>
      <c r="G302" s="24">
        <v>415</v>
      </c>
    </row>
    <row r="303" spans="1:7" x14ac:dyDescent="0.25">
      <c r="A303" s="21" t="s">
        <v>56</v>
      </c>
      <c r="B303" s="8"/>
      <c r="C303" s="9"/>
      <c r="D303" s="8"/>
      <c r="E303" s="28"/>
      <c r="F303" s="21">
        <v>370</v>
      </c>
      <c r="G303" s="21">
        <v>4560</v>
      </c>
    </row>
    <row r="304" spans="1:7" x14ac:dyDescent="0.25">
      <c r="A304" s="19" t="s">
        <v>228</v>
      </c>
      <c r="B304" s="8">
        <v>2475</v>
      </c>
      <c r="C304" s="9">
        <v>41487</v>
      </c>
      <c r="D304" s="8">
        <v>5</v>
      </c>
      <c r="E304" s="28" t="s">
        <v>244</v>
      </c>
      <c r="F304" s="24">
        <v>370</v>
      </c>
      <c r="G304" s="24">
        <v>1850</v>
      </c>
    </row>
    <row r="305" spans="1:7" x14ac:dyDescent="0.25">
      <c r="A305" s="24" t="s">
        <v>245</v>
      </c>
      <c r="B305" s="8"/>
      <c r="C305" s="9"/>
      <c r="D305" s="8"/>
      <c r="E305" s="28"/>
      <c r="F305" s="24"/>
      <c r="G305" s="24">
        <v>2710</v>
      </c>
    </row>
    <row r="306" spans="1:7" x14ac:dyDescent="0.25">
      <c r="A306" s="21" t="s">
        <v>65</v>
      </c>
      <c r="B306" s="1"/>
      <c r="C306" s="1"/>
      <c r="D306" s="1"/>
      <c r="E306" s="2"/>
      <c r="F306" s="21">
        <v>478</v>
      </c>
      <c r="G306" s="20">
        <v>1954</v>
      </c>
    </row>
    <row r="307" spans="1:7" x14ac:dyDescent="0.25">
      <c r="A307" s="19" t="s">
        <v>246</v>
      </c>
      <c r="B307" s="1">
        <v>1455</v>
      </c>
      <c r="C307" s="14">
        <v>41516</v>
      </c>
      <c r="D307" s="1">
        <v>5</v>
      </c>
      <c r="E307" s="2" t="s">
        <v>247</v>
      </c>
      <c r="F307" s="24">
        <v>369</v>
      </c>
      <c r="G307" s="58">
        <v>1845</v>
      </c>
    </row>
    <row r="308" spans="1:7" x14ac:dyDescent="0.25">
      <c r="A308" s="19" t="s">
        <v>246</v>
      </c>
      <c r="B308" s="1">
        <v>1455</v>
      </c>
      <c r="C308" s="14">
        <v>41516</v>
      </c>
      <c r="D308" s="1">
        <v>1</v>
      </c>
      <c r="E308" s="2" t="s">
        <v>248</v>
      </c>
      <c r="F308" s="24">
        <v>109</v>
      </c>
      <c r="G308" s="59">
        <v>109</v>
      </c>
    </row>
    <row r="309" spans="1:7" x14ac:dyDescent="0.25">
      <c r="A309" s="21" t="s">
        <v>66</v>
      </c>
      <c r="B309" s="1"/>
      <c r="C309" s="14"/>
      <c r="D309" s="1"/>
      <c r="E309" s="2"/>
      <c r="F309" s="21">
        <v>4542.8999999999996</v>
      </c>
      <c r="G309" s="20">
        <v>37295</v>
      </c>
    </row>
    <row r="310" spans="1:7" x14ac:dyDescent="0.25">
      <c r="A310" s="32" t="s">
        <v>249</v>
      </c>
      <c r="B310" s="1">
        <v>778</v>
      </c>
      <c r="C310" s="14">
        <v>41554</v>
      </c>
      <c r="D310" s="1">
        <v>10</v>
      </c>
      <c r="E310" s="2" t="s">
        <v>250</v>
      </c>
      <c r="F310" s="24">
        <v>129</v>
      </c>
      <c r="G310" s="59">
        <v>129</v>
      </c>
    </row>
    <row r="311" spans="1:7" x14ac:dyDescent="0.25">
      <c r="A311" s="32" t="s">
        <v>249</v>
      </c>
      <c r="B311" s="1">
        <v>778</v>
      </c>
      <c r="C311" s="14">
        <v>41554</v>
      </c>
      <c r="D311" s="1">
        <v>1</v>
      </c>
      <c r="E311" s="2" t="s">
        <v>251</v>
      </c>
      <c r="F311" s="24">
        <v>391</v>
      </c>
      <c r="G311" s="59">
        <v>391</v>
      </c>
    </row>
    <row r="312" spans="1:7" x14ac:dyDescent="0.25">
      <c r="A312" s="32" t="s">
        <v>249</v>
      </c>
      <c r="B312" s="1">
        <v>778</v>
      </c>
      <c r="C312" s="14">
        <v>41554</v>
      </c>
      <c r="D312" s="1">
        <v>10</v>
      </c>
      <c r="E312" s="2" t="s">
        <v>252</v>
      </c>
      <c r="F312" s="24">
        <v>844</v>
      </c>
      <c r="G312" s="59">
        <v>844</v>
      </c>
    </row>
    <row r="313" spans="1:7" x14ac:dyDescent="0.25">
      <c r="A313" s="32" t="s">
        <v>249</v>
      </c>
      <c r="B313" s="1">
        <v>778</v>
      </c>
      <c r="C313" s="14">
        <v>41554</v>
      </c>
      <c r="D313" s="1">
        <v>20</v>
      </c>
      <c r="E313" s="2" t="s">
        <v>253</v>
      </c>
      <c r="F313" s="24">
        <v>1172</v>
      </c>
      <c r="G313" s="59">
        <v>23440</v>
      </c>
    </row>
    <row r="314" spans="1:7" x14ac:dyDescent="0.25">
      <c r="A314" s="32" t="s">
        <v>249</v>
      </c>
      <c r="B314" s="1">
        <v>778</v>
      </c>
      <c r="C314" s="14">
        <v>41554</v>
      </c>
      <c r="D314" s="1">
        <v>1</v>
      </c>
      <c r="E314" s="2" t="s">
        <v>254</v>
      </c>
      <c r="F314" s="32">
        <v>1620</v>
      </c>
      <c r="G314" s="59">
        <v>1620</v>
      </c>
    </row>
    <row r="315" spans="1:7" x14ac:dyDescent="0.25">
      <c r="A315" s="32" t="s">
        <v>249</v>
      </c>
      <c r="B315" s="1">
        <v>778</v>
      </c>
      <c r="C315" s="14">
        <v>41554</v>
      </c>
      <c r="D315" s="1">
        <v>5</v>
      </c>
      <c r="E315" s="2" t="s">
        <v>255</v>
      </c>
      <c r="F315" s="24">
        <v>351</v>
      </c>
      <c r="G315" s="59">
        <v>1755</v>
      </c>
    </row>
    <row r="316" spans="1:7" x14ac:dyDescent="0.25">
      <c r="A316" s="19" t="s">
        <v>249</v>
      </c>
      <c r="B316" s="1">
        <v>778</v>
      </c>
      <c r="C316" s="14">
        <v>41554</v>
      </c>
      <c r="D316" s="1">
        <v>10</v>
      </c>
      <c r="E316" s="2" t="s">
        <v>256</v>
      </c>
      <c r="F316" s="24">
        <v>35.9</v>
      </c>
      <c r="G316" s="59">
        <v>359</v>
      </c>
    </row>
    <row r="317" spans="1:7" x14ac:dyDescent="0.25">
      <c r="A317" s="21" t="s">
        <v>68</v>
      </c>
      <c r="B317" s="1"/>
      <c r="C317" s="1"/>
      <c r="D317" s="1"/>
      <c r="E317" s="2"/>
      <c r="F317" s="21">
        <v>3996</v>
      </c>
      <c r="G317" s="20">
        <v>11592</v>
      </c>
    </row>
    <row r="318" spans="1:7" x14ac:dyDescent="0.25">
      <c r="A318" s="30" t="s">
        <v>249</v>
      </c>
      <c r="B318" s="1">
        <v>779</v>
      </c>
      <c r="C318" s="14">
        <v>41554</v>
      </c>
      <c r="D318" s="1">
        <v>10</v>
      </c>
      <c r="E318" s="2" t="s">
        <v>252</v>
      </c>
      <c r="F318" s="24">
        <v>844</v>
      </c>
      <c r="G318" s="59">
        <v>8440</v>
      </c>
    </row>
    <row r="319" spans="1:7" x14ac:dyDescent="0.25">
      <c r="A319" s="30" t="s">
        <v>249</v>
      </c>
      <c r="B319" s="1">
        <v>779</v>
      </c>
      <c r="C319" s="14">
        <v>41554</v>
      </c>
      <c r="D319" s="1">
        <v>1</v>
      </c>
      <c r="E319" s="2" t="s">
        <v>257</v>
      </c>
      <c r="F319" s="24">
        <v>1532</v>
      </c>
      <c r="G319" s="59">
        <v>1532</v>
      </c>
    </row>
    <row r="320" spans="1:7" x14ac:dyDescent="0.25">
      <c r="A320" s="30" t="s">
        <v>249</v>
      </c>
      <c r="B320" s="1">
        <v>779</v>
      </c>
      <c r="C320" s="14">
        <v>41554</v>
      </c>
      <c r="D320" s="1">
        <v>1</v>
      </c>
      <c r="E320" s="2" t="s">
        <v>254</v>
      </c>
      <c r="F320" s="24">
        <v>1620</v>
      </c>
      <c r="G320" s="59">
        <v>1620</v>
      </c>
    </row>
    <row r="321" spans="1:7" x14ac:dyDescent="0.25">
      <c r="A321" s="21" t="s">
        <v>72</v>
      </c>
      <c r="B321" s="1" t="s">
        <v>258</v>
      </c>
      <c r="C321" s="1" t="s">
        <v>258</v>
      </c>
      <c r="D321" s="1" t="s">
        <v>258</v>
      </c>
      <c r="E321" s="1" t="s">
        <v>258</v>
      </c>
      <c r="F321" s="24">
        <v>0</v>
      </c>
      <c r="G321" s="59">
        <v>0</v>
      </c>
    </row>
    <row r="322" spans="1:7" ht="15.75" thickBot="1" x14ac:dyDescent="0.3">
      <c r="A322" s="149" t="s">
        <v>73</v>
      </c>
      <c r="B322" s="3"/>
      <c r="C322" s="3"/>
      <c r="D322" s="3"/>
      <c r="E322" s="4"/>
      <c r="F322" s="60">
        <v>21036.9</v>
      </c>
      <c r="G322" s="20">
        <v>107807</v>
      </c>
    </row>
    <row r="323" spans="1:7" x14ac:dyDescent="0.25">
      <c r="A323" s="152"/>
      <c r="B323" s="37"/>
      <c r="C323" s="37"/>
      <c r="D323" s="37"/>
      <c r="E323" s="40"/>
      <c r="F323" s="38"/>
      <c r="G323" s="177"/>
    </row>
    <row r="324" spans="1:7" x14ac:dyDescent="0.25">
      <c r="A324" s="152"/>
      <c r="B324" s="37"/>
      <c r="C324" s="37"/>
      <c r="D324" s="37"/>
      <c r="E324" s="40"/>
      <c r="F324" s="38"/>
      <c r="G324" s="177"/>
    </row>
    <row r="325" spans="1:7" x14ac:dyDescent="0.25">
      <c r="A325" s="152"/>
      <c r="B325" s="37"/>
      <c r="C325" s="37"/>
      <c r="D325" s="37"/>
      <c r="E325" s="40"/>
      <c r="F325" s="38"/>
      <c r="G325" s="177"/>
    </row>
    <row r="326" spans="1:7" x14ac:dyDescent="0.25">
      <c r="A326" s="152"/>
      <c r="B326" s="37"/>
      <c r="C326" s="37"/>
      <c r="D326" s="37"/>
      <c r="E326" s="40"/>
      <c r="F326" s="38"/>
      <c r="G326" s="177"/>
    </row>
    <row r="327" spans="1:7" x14ac:dyDescent="0.25">
      <c r="A327" s="152"/>
      <c r="B327" s="37"/>
      <c r="C327" s="37"/>
      <c r="D327" s="37"/>
      <c r="E327" s="40"/>
      <c r="F327" s="38"/>
      <c r="G327" s="177"/>
    </row>
    <row r="328" spans="1:7" x14ac:dyDescent="0.25">
      <c r="A328" s="152"/>
      <c r="B328" s="37"/>
      <c r="C328" s="37"/>
      <c r="D328" s="37"/>
      <c r="E328" s="40"/>
      <c r="F328" s="38"/>
      <c r="G328" s="177"/>
    </row>
    <row r="329" spans="1:7" x14ac:dyDescent="0.25">
      <c r="A329" s="131"/>
      <c r="B329" s="131"/>
      <c r="C329" s="131"/>
      <c r="D329" s="131"/>
      <c r="E329" s="131"/>
      <c r="F329" s="131"/>
      <c r="G329" s="131"/>
    </row>
    <row r="330" spans="1:7" ht="15.75" thickBot="1" x14ac:dyDescent="0.3">
      <c r="A330" s="131"/>
      <c r="B330" s="131"/>
      <c r="C330" s="131"/>
      <c r="D330" s="131"/>
      <c r="E330" s="131"/>
      <c r="F330" s="131"/>
      <c r="G330" s="131"/>
    </row>
    <row r="331" spans="1:7" x14ac:dyDescent="0.25">
      <c r="A331" s="246" t="s">
        <v>0</v>
      </c>
      <c r="B331" s="247"/>
      <c r="C331" s="247"/>
      <c r="D331" s="247"/>
      <c r="E331" s="247"/>
      <c r="F331" s="247"/>
      <c r="G331" s="248"/>
    </row>
    <row r="332" spans="1:7" x14ac:dyDescent="0.25">
      <c r="A332" s="249" t="s">
        <v>259</v>
      </c>
      <c r="B332" s="250"/>
      <c r="C332" s="250"/>
      <c r="D332" s="250"/>
      <c r="E332" s="250"/>
      <c r="F332" s="250"/>
      <c r="G332" s="251"/>
    </row>
    <row r="333" spans="1:7" ht="15.75" thickBot="1" x14ac:dyDescent="0.3">
      <c r="A333" s="243" t="s">
        <v>2</v>
      </c>
      <c r="B333" s="244"/>
      <c r="C333" s="244"/>
      <c r="D333" s="244"/>
      <c r="E333" s="244"/>
      <c r="F333" s="244"/>
      <c r="G333" s="245"/>
    </row>
    <row r="334" spans="1:7" x14ac:dyDescent="0.25">
      <c r="A334" s="146"/>
      <c r="B334" s="120"/>
      <c r="C334" s="120"/>
      <c r="D334" s="120"/>
      <c r="E334" s="120"/>
      <c r="F334" s="109"/>
      <c r="G334" s="146"/>
    </row>
    <row r="335" spans="1:7" x14ac:dyDescent="0.25">
      <c r="A335" s="34" t="s">
        <v>3</v>
      </c>
      <c r="B335" s="34" t="s">
        <v>4</v>
      </c>
      <c r="C335" s="34" t="s">
        <v>208</v>
      </c>
      <c r="D335" s="34" t="s">
        <v>6</v>
      </c>
      <c r="E335" s="34" t="s">
        <v>7</v>
      </c>
      <c r="F335" s="35" t="s">
        <v>209</v>
      </c>
      <c r="G335" s="36" t="s">
        <v>210</v>
      </c>
    </row>
    <row r="336" spans="1:7" x14ac:dyDescent="0.25">
      <c r="A336" s="7" t="s">
        <v>211</v>
      </c>
      <c r="B336" s="41"/>
      <c r="C336" s="34"/>
      <c r="D336" s="34"/>
      <c r="E336" s="34"/>
      <c r="F336" s="35"/>
      <c r="G336" s="36"/>
    </row>
    <row r="337" spans="1:7" x14ac:dyDescent="0.25">
      <c r="A337" s="7" t="s">
        <v>11</v>
      </c>
      <c r="B337" s="8"/>
      <c r="C337" s="9"/>
      <c r="D337" s="8"/>
      <c r="E337" s="2"/>
      <c r="F337" s="10"/>
      <c r="G337" s="11"/>
    </row>
    <row r="338" spans="1:7" x14ac:dyDescent="0.25">
      <c r="A338" s="122"/>
      <c r="B338" s="8"/>
      <c r="C338" s="9"/>
      <c r="D338" s="8"/>
      <c r="E338" s="2"/>
      <c r="F338" s="15"/>
      <c r="G338" s="16"/>
    </row>
    <row r="339" spans="1:7" x14ac:dyDescent="0.25">
      <c r="A339" s="12" t="s">
        <v>16</v>
      </c>
      <c r="B339" s="1"/>
      <c r="C339" s="14"/>
      <c r="D339" s="1"/>
      <c r="E339" s="2"/>
      <c r="F339" s="13">
        <v>765</v>
      </c>
      <c r="G339" s="13">
        <v>2675</v>
      </c>
    </row>
    <row r="340" spans="1:7" x14ac:dyDescent="0.25">
      <c r="A340" s="17" t="s">
        <v>260</v>
      </c>
      <c r="B340" s="1">
        <v>18313</v>
      </c>
      <c r="C340" s="14">
        <v>41718</v>
      </c>
      <c r="D340" s="1">
        <v>2</v>
      </c>
      <c r="E340" s="2" t="s">
        <v>398</v>
      </c>
      <c r="F340" s="55">
        <v>390</v>
      </c>
      <c r="G340" s="55">
        <v>780</v>
      </c>
    </row>
    <row r="341" spans="1:7" x14ac:dyDescent="0.25">
      <c r="A341" s="17" t="s">
        <v>219</v>
      </c>
      <c r="B341" s="27">
        <v>18313</v>
      </c>
      <c r="C341" s="14">
        <v>41718</v>
      </c>
      <c r="D341" s="1">
        <v>5</v>
      </c>
      <c r="E341" s="2" t="s">
        <v>399</v>
      </c>
      <c r="F341" s="55">
        <v>379</v>
      </c>
      <c r="G341" s="55">
        <v>1895</v>
      </c>
    </row>
    <row r="342" spans="1:7" x14ac:dyDescent="0.25">
      <c r="A342" s="12" t="s">
        <v>17</v>
      </c>
      <c r="B342" s="8"/>
      <c r="C342" s="9"/>
      <c r="D342" s="8"/>
      <c r="E342" s="43"/>
      <c r="F342" s="10"/>
      <c r="G342" s="11"/>
    </row>
    <row r="343" spans="1:7" x14ac:dyDescent="0.25">
      <c r="A343" s="17"/>
      <c r="B343" s="18"/>
      <c r="C343" s="9"/>
      <c r="D343" s="8"/>
      <c r="E343" s="43"/>
      <c r="F343" s="15"/>
      <c r="G343" s="16"/>
    </row>
    <row r="344" spans="1:7" x14ac:dyDescent="0.25">
      <c r="A344" s="12" t="s">
        <v>18</v>
      </c>
      <c r="B344" s="8"/>
      <c r="C344" s="9"/>
      <c r="D344" s="8"/>
      <c r="E344" s="30"/>
      <c r="F344" s="10"/>
      <c r="G344" s="11"/>
    </row>
    <row r="345" spans="1:7" x14ac:dyDescent="0.25">
      <c r="A345" s="17"/>
      <c r="B345" s="8"/>
      <c r="C345" s="9"/>
      <c r="D345" s="8"/>
      <c r="E345" s="28"/>
      <c r="F345" s="24"/>
      <c r="G345" s="50"/>
    </row>
    <row r="346" spans="1:7" x14ac:dyDescent="0.25">
      <c r="A346" s="12" t="s">
        <v>35</v>
      </c>
      <c r="B346" s="8"/>
      <c r="C346" s="9"/>
      <c r="D346" s="8"/>
      <c r="E346" s="28"/>
      <c r="F346" s="20">
        <v>3505.76</v>
      </c>
      <c r="G346" s="20">
        <v>19058.66</v>
      </c>
    </row>
    <row r="347" spans="1:7" x14ac:dyDescent="0.25">
      <c r="A347" s="30" t="s">
        <v>261</v>
      </c>
      <c r="B347" s="18">
        <v>51139</v>
      </c>
      <c r="C347" s="9">
        <v>41803</v>
      </c>
      <c r="D347" s="8">
        <v>6</v>
      </c>
      <c r="E347" s="28" t="s">
        <v>262</v>
      </c>
      <c r="F347" s="56">
        <v>575.96</v>
      </c>
      <c r="G347" s="56">
        <v>3455.77</v>
      </c>
    </row>
    <row r="348" spans="1:7" x14ac:dyDescent="0.25">
      <c r="A348" s="30" t="s">
        <v>261</v>
      </c>
      <c r="B348" s="18">
        <v>51139</v>
      </c>
      <c r="C348" s="9">
        <v>41803</v>
      </c>
      <c r="D348" s="8">
        <v>7</v>
      </c>
      <c r="E348" s="28" t="s">
        <v>263</v>
      </c>
      <c r="F348" s="56">
        <v>768.26</v>
      </c>
      <c r="G348" s="56">
        <v>5377.88</v>
      </c>
    </row>
    <row r="349" spans="1:7" x14ac:dyDescent="0.25">
      <c r="A349" s="30" t="s">
        <v>261</v>
      </c>
      <c r="B349" s="18">
        <v>51139</v>
      </c>
      <c r="C349" s="9">
        <v>41803</v>
      </c>
      <c r="D349" s="8">
        <v>6</v>
      </c>
      <c r="E349" s="28" t="s">
        <v>264</v>
      </c>
      <c r="F349" s="56">
        <v>575.96</v>
      </c>
      <c r="G349" s="56">
        <v>3455.77</v>
      </c>
    </row>
    <row r="350" spans="1:7" x14ac:dyDescent="0.25">
      <c r="A350" s="30" t="s">
        <v>261</v>
      </c>
      <c r="B350" s="18">
        <v>51139</v>
      </c>
      <c r="C350" s="9">
        <v>41803</v>
      </c>
      <c r="D350" s="8">
        <v>10</v>
      </c>
      <c r="E350" s="28" t="s">
        <v>265</v>
      </c>
      <c r="F350" s="56">
        <v>575.96</v>
      </c>
      <c r="G350" s="56">
        <v>5759.62</v>
      </c>
    </row>
    <row r="351" spans="1:7" x14ac:dyDescent="0.25">
      <c r="A351" s="30" t="s">
        <v>261</v>
      </c>
      <c r="B351" s="18">
        <v>51139</v>
      </c>
      <c r="C351" s="9">
        <v>41803</v>
      </c>
      <c r="D351" s="8">
        <v>1</v>
      </c>
      <c r="E351" s="28" t="s">
        <v>266</v>
      </c>
      <c r="F351" s="56">
        <v>1009.62</v>
      </c>
      <c r="G351" s="56">
        <v>1009.62</v>
      </c>
    </row>
    <row r="352" spans="1:7" x14ac:dyDescent="0.25">
      <c r="A352" s="12" t="s">
        <v>42</v>
      </c>
      <c r="B352" s="8"/>
      <c r="C352" s="9"/>
      <c r="D352" s="8"/>
      <c r="E352" s="28"/>
      <c r="F352" s="21"/>
      <c r="G352" s="21"/>
    </row>
    <row r="353" spans="1:7" x14ac:dyDescent="0.25">
      <c r="A353" s="17"/>
      <c r="B353" s="8"/>
      <c r="C353" s="9"/>
      <c r="D353" s="8"/>
      <c r="E353" s="28"/>
      <c r="F353" s="24"/>
      <c r="G353" s="24"/>
    </row>
    <row r="354" spans="1:7" x14ac:dyDescent="0.25">
      <c r="A354" s="21" t="s">
        <v>56</v>
      </c>
      <c r="B354" s="8"/>
      <c r="C354" s="9"/>
      <c r="D354" s="8"/>
      <c r="E354" s="28"/>
      <c r="F354" s="21"/>
      <c r="G354" s="21"/>
    </row>
    <row r="355" spans="1:7" x14ac:dyDescent="0.25">
      <c r="A355" s="23"/>
      <c r="B355" s="8"/>
      <c r="C355" s="9"/>
      <c r="D355" s="8"/>
      <c r="E355" s="28"/>
      <c r="F355" s="24"/>
      <c r="G355" s="24"/>
    </row>
    <row r="356" spans="1:7" x14ac:dyDescent="0.25">
      <c r="A356" s="21" t="s">
        <v>65</v>
      </c>
      <c r="B356" s="1"/>
      <c r="C356" s="1"/>
      <c r="D356" s="1"/>
      <c r="E356" s="2"/>
      <c r="F356" s="21">
        <v>6790</v>
      </c>
      <c r="G356" s="20">
        <v>113040</v>
      </c>
    </row>
    <row r="357" spans="1:7" x14ac:dyDescent="0.25">
      <c r="A357" s="32" t="s">
        <v>267</v>
      </c>
      <c r="B357" s="27">
        <v>20367</v>
      </c>
      <c r="C357" s="14">
        <v>41857</v>
      </c>
      <c r="D357" s="1">
        <v>40</v>
      </c>
      <c r="E357" s="2" t="s">
        <v>268</v>
      </c>
      <c r="F357" s="32">
        <v>1911</v>
      </c>
      <c r="G357" s="57">
        <v>76440</v>
      </c>
    </row>
    <row r="358" spans="1:7" x14ac:dyDescent="0.25">
      <c r="A358" s="32" t="s">
        <v>267</v>
      </c>
      <c r="B358" s="27">
        <v>20367</v>
      </c>
      <c r="C358" s="14">
        <v>41857</v>
      </c>
      <c r="D358" s="1">
        <v>40</v>
      </c>
      <c r="E358" s="2" t="s">
        <v>269</v>
      </c>
      <c r="F358" s="32">
        <v>389</v>
      </c>
      <c r="G358" s="57">
        <v>15560</v>
      </c>
    </row>
    <row r="359" spans="1:7" x14ac:dyDescent="0.25">
      <c r="A359" s="32" t="s">
        <v>267</v>
      </c>
      <c r="B359" s="27">
        <v>20367</v>
      </c>
      <c r="C359" s="14">
        <v>41857</v>
      </c>
      <c r="D359" s="1">
        <v>5</v>
      </c>
      <c r="E359" s="2" t="s">
        <v>270</v>
      </c>
      <c r="F359" s="32">
        <v>2000</v>
      </c>
      <c r="G359" s="57">
        <v>10000</v>
      </c>
    </row>
    <row r="360" spans="1:7" x14ac:dyDescent="0.25">
      <c r="A360" s="32" t="s">
        <v>267</v>
      </c>
      <c r="B360" s="27">
        <v>20367</v>
      </c>
      <c r="C360" s="14">
        <v>41857</v>
      </c>
      <c r="D360" s="1">
        <v>10</v>
      </c>
      <c r="E360" s="2" t="s">
        <v>271</v>
      </c>
      <c r="F360" s="32">
        <v>210</v>
      </c>
      <c r="G360" s="57">
        <v>2100</v>
      </c>
    </row>
    <row r="361" spans="1:7" x14ac:dyDescent="0.25">
      <c r="A361" s="32" t="s">
        <v>267</v>
      </c>
      <c r="B361" s="27">
        <v>20367</v>
      </c>
      <c r="C361" s="14">
        <v>41857</v>
      </c>
      <c r="D361" s="1">
        <v>10</v>
      </c>
      <c r="E361" s="2" t="s">
        <v>272</v>
      </c>
      <c r="F361" s="32">
        <v>300</v>
      </c>
      <c r="G361" s="57">
        <v>3000</v>
      </c>
    </row>
    <row r="362" spans="1:7" x14ac:dyDescent="0.25">
      <c r="A362" s="32" t="s">
        <v>267</v>
      </c>
      <c r="B362" s="27">
        <v>20367</v>
      </c>
      <c r="C362" s="14">
        <v>41857</v>
      </c>
      <c r="D362" s="1">
        <v>3</v>
      </c>
      <c r="E362" s="2" t="s">
        <v>273</v>
      </c>
      <c r="F362" s="32">
        <v>1580</v>
      </c>
      <c r="G362" s="57">
        <v>4740</v>
      </c>
    </row>
    <row r="363" spans="1:7" x14ac:dyDescent="0.25">
      <c r="A363" s="19" t="s">
        <v>267</v>
      </c>
      <c r="B363" s="27">
        <v>20367</v>
      </c>
      <c r="C363" s="14">
        <v>41857</v>
      </c>
      <c r="D363" s="1">
        <v>3</v>
      </c>
      <c r="E363" s="2" t="s">
        <v>269</v>
      </c>
      <c r="F363" s="24">
        <v>400</v>
      </c>
      <c r="G363" s="58">
        <v>1200</v>
      </c>
    </row>
    <row r="364" spans="1:7" x14ac:dyDescent="0.25">
      <c r="A364" s="21" t="s">
        <v>66</v>
      </c>
      <c r="B364" s="1"/>
      <c r="C364" s="14"/>
      <c r="D364" s="1"/>
      <c r="E364" s="2"/>
      <c r="F364" s="21">
        <v>2420</v>
      </c>
      <c r="G364" s="20">
        <v>30040</v>
      </c>
    </row>
    <row r="365" spans="1:7" x14ac:dyDescent="0.25">
      <c r="A365" s="32" t="s">
        <v>249</v>
      </c>
      <c r="B365" s="27">
        <v>1145</v>
      </c>
      <c r="C365" s="14">
        <v>41913</v>
      </c>
      <c r="D365" s="1">
        <v>2</v>
      </c>
      <c r="E365" s="2" t="s">
        <v>274</v>
      </c>
      <c r="F365" s="24">
        <v>530</v>
      </c>
      <c r="G365" s="59">
        <v>1060</v>
      </c>
    </row>
    <row r="366" spans="1:7" x14ac:dyDescent="0.25">
      <c r="A366" s="32" t="s">
        <v>249</v>
      </c>
      <c r="B366" s="27">
        <v>1145</v>
      </c>
      <c r="C366" s="14">
        <v>41913</v>
      </c>
      <c r="D366" s="1">
        <v>2</v>
      </c>
      <c r="E366" s="2" t="s">
        <v>275</v>
      </c>
      <c r="F366" s="24">
        <v>490</v>
      </c>
      <c r="G366" s="59">
        <v>980</v>
      </c>
    </row>
    <row r="367" spans="1:7" x14ac:dyDescent="0.25">
      <c r="A367" s="32" t="s">
        <v>249</v>
      </c>
      <c r="B367" s="27">
        <v>1145</v>
      </c>
      <c r="C367" s="14">
        <v>41913</v>
      </c>
      <c r="D367" s="1">
        <v>20</v>
      </c>
      <c r="E367" s="2" t="s">
        <v>276</v>
      </c>
      <c r="F367" s="24">
        <v>1400</v>
      </c>
      <c r="G367" s="59">
        <v>28000</v>
      </c>
    </row>
    <row r="368" spans="1:7" x14ac:dyDescent="0.25">
      <c r="A368" s="21" t="s">
        <v>68</v>
      </c>
      <c r="B368" s="1"/>
      <c r="C368" s="1"/>
      <c r="D368" s="1"/>
      <c r="E368" s="2"/>
      <c r="F368" s="21">
        <v>1749</v>
      </c>
      <c r="G368" s="20">
        <v>8049</v>
      </c>
    </row>
    <row r="369" spans="1:7" x14ac:dyDescent="0.25">
      <c r="A369" s="30" t="s">
        <v>277</v>
      </c>
      <c r="B369" s="1">
        <v>314</v>
      </c>
      <c r="C369" s="14">
        <v>41950</v>
      </c>
      <c r="D369" s="1">
        <v>10</v>
      </c>
      <c r="E369" s="2" t="s">
        <v>278</v>
      </c>
      <c r="F369" s="24">
        <v>700</v>
      </c>
      <c r="G369" s="59">
        <v>7000</v>
      </c>
    </row>
    <row r="370" spans="1:7" x14ac:dyDescent="0.25">
      <c r="A370" s="30" t="s">
        <v>277</v>
      </c>
      <c r="B370" s="1">
        <v>314</v>
      </c>
      <c r="C370" s="14">
        <v>41950</v>
      </c>
      <c r="D370" s="1">
        <v>1</v>
      </c>
      <c r="E370" s="2" t="s">
        <v>279</v>
      </c>
      <c r="F370" s="24">
        <v>1049</v>
      </c>
      <c r="G370" s="59">
        <v>1049</v>
      </c>
    </row>
    <row r="371" spans="1:7" x14ac:dyDescent="0.25">
      <c r="A371" s="30"/>
      <c r="B371" s="1"/>
      <c r="C371" s="14"/>
      <c r="D371" s="1"/>
      <c r="E371" s="2"/>
      <c r="F371" s="24"/>
      <c r="G371" s="59"/>
    </row>
    <row r="372" spans="1:7" x14ac:dyDescent="0.25">
      <c r="A372" s="21" t="s">
        <v>72</v>
      </c>
      <c r="B372" s="1" t="s">
        <v>258</v>
      </c>
      <c r="C372" s="1" t="s">
        <v>258</v>
      </c>
      <c r="D372" s="1" t="s">
        <v>258</v>
      </c>
      <c r="E372" s="1" t="s">
        <v>258</v>
      </c>
      <c r="F372" s="24">
        <v>0</v>
      </c>
      <c r="G372" s="59">
        <v>0</v>
      </c>
    </row>
    <row r="373" spans="1:7" ht="15.75" thickBot="1" x14ac:dyDescent="0.3">
      <c r="A373" s="149" t="s">
        <v>73</v>
      </c>
      <c r="B373" s="3"/>
      <c r="C373" s="3"/>
      <c r="D373" s="3"/>
      <c r="E373" s="4"/>
      <c r="F373" s="60">
        <v>21036.9</v>
      </c>
      <c r="G373" s="61">
        <v>107807</v>
      </c>
    </row>
    <row r="374" spans="1:7" x14ac:dyDescent="0.25">
      <c r="A374" s="152"/>
      <c r="B374" s="37"/>
      <c r="C374" s="37"/>
      <c r="D374" s="37"/>
      <c r="E374" s="40"/>
      <c r="F374" s="38"/>
      <c r="G374" s="177"/>
    </row>
    <row r="375" spans="1:7" x14ac:dyDescent="0.25">
      <c r="A375" s="152"/>
      <c r="B375" s="37"/>
      <c r="C375" s="37"/>
      <c r="D375" s="37"/>
      <c r="E375" s="40"/>
      <c r="F375" s="38"/>
      <c r="G375" s="177"/>
    </row>
    <row r="376" spans="1:7" x14ac:dyDescent="0.25">
      <c r="A376" s="152"/>
      <c r="B376" s="37"/>
      <c r="C376" s="37"/>
      <c r="D376" s="37"/>
      <c r="E376" s="40"/>
      <c r="F376" s="38"/>
      <c r="G376" s="177"/>
    </row>
    <row r="377" spans="1:7" x14ac:dyDescent="0.25">
      <c r="A377" s="152"/>
      <c r="B377" s="37"/>
      <c r="C377" s="37"/>
      <c r="D377" s="37"/>
      <c r="E377" s="40"/>
      <c r="F377" s="38"/>
      <c r="G377" s="177"/>
    </row>
    <row r="378" spans="1:7" x14ac:dyDescent="0.25">
      <c r="A378" s="152"/>
      <c r="B378" s="37"/>
      <c r="C378" s="37"/>
      <c r="D378" s="37"/>
      <c r="E378" s="40"/>
      <c r="F378" s="38"/>
      <c r="G378" s="177"/>
    </row>
    <row r="379" spans="1:7" x14ac:dyDescent="0.25">
      <c r="A379" s="152"/>
      <c r="B379" s="37"/>
      <c r="C379" s="37"/>
      <c r="D379" s="37"/>
      <c r="E379" s="40"/>
      <c r="F379" s="38"/>
      <c r="G379" s="177"/>
    </row>
    <row r="380" spans="1:7" x14ac:dyDescent="0.25">
      <c r="A380" s="152"/>
      <c r="B380" s="37"/>
      <c r="C380" s="37"/>
      <c r="D380" s="37"/>
      <c r="E380" s="40"/>
      <c r="F380" s="38"/>
      <c r="G380" s="177"/>
    </row>
    <row r="381" spans="1:7" x14ac:dyDescent="0.25">
      <c r="A381" s="152"/>
      <c r="B381" s="37"/>
      <c r="C381" s="37"/>
      <c r="D381" s="37"/>
      <c r="E381" s="40"/>
      <c r="F381" s="38"/>
      <c r="G381" s="177"/>
    </row>
    <row r="382" spans="1:7" x14ac:dyDescent="0.25">
      <c r="A382" s="152"/>
      <c r="B382" s="37"/>
      <c r="C382" s="37"/>
      <c r="D382" s="37"/>
      <c r="E382" s="40"/>
      <c r="F382" s="38"/>
      <c r="G382" s="177"/>
    </row>
    <row r="383" spans="1:7" x14ac:dyDescent="0.25">
      <c r="A383" s="152"/>
      <c r="B383" s="37"/>
      <c r="C383" s="37"/>
      <c r="D383" s="37"/>
      <c r="E383" s="40"/>
      <c r="F383" s="38"/>
      <c r="G383" s="177"/>
    </row>
    <row r="384" spans="1:7" x14ac:dyDescent="0.25">
      <c r="A384" s="152"/>
      <c r="B384" s="37"/>
      <c r="C384" s="37"/>
      <c r="D384" s="37"/>
      <c r="E384" s="40"/>
      <c r="F384" s="38"/>
      <c r="G384" s="177"/>
    </row>
    <row r="385" spans="1:7" x14ac:dyDescent="0.25">
      <c r="A385" s="152"/>
      <c r="B385" s="37"/>
      <c r="C385" s="37"/>
      <c r="D385" s="37"/>
      <c r="E385" s="40"/>
      <c r="F385" s="38"/>
      <c r="G385" s="177"/>
    </row>
    <row r="386" spans="1:7" x14ac:dyDescent="0.25">
      <c r="A386" s="152"/>
      <c r="B386" s="37"/>
      <c r="C386" s="37"/>
      <c r="D386" s="37"/>
      <c r="E386" s="40"/>
      <c r="F386" s="38"/>
      <c r="G386" s="177"/>
    </row>
    <row r="387" spans="1:7" x14ac:dyDescent="0.25">
      <c r="A387" s="152"/>
      <c r="B387" s="37"/>
      <c r="C387" s="37"/>
      <c r="D387" s="37"/>
      <c r="E387" s="40"/>
      <c r="F387" s="38"/>
      <c r="G387" s="177"/>
    </row>
    <row r="388" spans="1:7" x14ac:dyDescent="0.25">
      <c r="A388" s="152"/>
      <c r="B388" s="37"/>
      <c r="C388" s="37"/>
      <c r="D388" s="37"/>
      <c r="E388" s="40"/>
      <c r="F388" s="38"/>
      <c r="G388" s="177"/>
    </row>
    <row r="389" spans="1:7" x14ac:dyDescent="0.25">
      <c r="A389" s="152"/>
      <c r="B389" s="37"/>
      <c r="C389" s="37"/>
      <c r="D389" s="37"/>
      <c r="E389" s="40"/>
      <c r="F389" s="38"/>
      <c r="G389" s="177"/>
    </row>
    <row r="390" spans="1:7" x14ac:dyDescent="0.25">
      <c r="A390" s="152"/>
      <c r="B390" s="37"/>
      <c r="C390" s="37"/>
      <c r="D390" s="37"/>
      <c r="E390" s="40"/>
      <c r="F390" s="38"/>
      <c r="G390" s="177"/>
    </row>
    <row r="391" spans="1:7" x14ac:dyDescent="0.25">
      <c r="A391" s="152"/>
      <c r="B391" s="37"/>
      <c r="C391" s="37"/>
      <c r="D391" s="37"/>
      <c r="E391" s="40"/>
      <c r="F391" s="38"/>
      <c r="G391" s="177"/>
    </row>
    <row r="392" spans="1:7" x14ac:dyDescent="0.25">
      <c r="A392" s="152"/>
      <c r="B392" s="37"/>
      <c r="C392" s="37"/>
      <c r="D392" s="37"/>
      <c r="E392" s="40"/>
      <c r="F392" s="38"/>
      <c r="G392" s="177"/>
    </row>
    <row r="393" spans="1:7" x14ac:dyDescent="0.25">
      <c r="A393" s="152"/>
      <c r="B393" s="37"/>
      <c r="C393" s="37"/>
      <c r="D393" s="37"/>
      <c r="E393" s="40"/>
      <c r="F393" s="38"/>
      <c r="G393" s="177"/>
    </row>
    <row r="394" spans="1:7" x14ac:dyDescent="0.25">
      <c r="A394" s="152"/>
      <c r="B394" s="37"/>
      <c r="C394" s="37"/>
      <c r="D394" s="37"/>
      <c r="E394" s="40"/>
      <c r="F394" s="38"/>
      <c r="G394" s="177"/>
    </row>
    <row r="395" spans="1:7" x14ac:dyDescent="0.25">
      <c r="A395" s="152"/>
      <c r="B395" s="37"/>
      <c r="C395" s="37"/>
      <c r="D395" s="37"/>
      <c r="E395" s="40"/>
      <c r="F395" s="38"/>
      <c r="G395" s="177"/>
    </row>
    <row r="396" spans="1:7" ht="15.75" thickBot="1" x14ac:dyDescent="0.3">
      <c r="A396" s="131"/>
      <c r="B396" s="131"/>
      <c r="C396" s="131"/>
      <c r="D396" s="131"/>
      <c r="E396" s="131"/>
      <c r="F396" s="131"/>
      <c r="G396" s="131"/>
    </row>
    <row r="397" spans="1:7" ht="15" customHeight="1" x14ac:dyDescent="0.25">
      <c r="A397" s="246" t="s">
        <v>0</v>
      </c>
      <c r="B397" s="247"/>
      <c r="C397" s="247"/>
      <c r="D397" s="247"/>
      <c r="E397" s="247"/>
      <c r="F397" s="247"/>
      <c r="G397" s="248"/>
    </row>
    <row r="398" spans="1:7" ht="15" customHeight="1" x14ac:dyDescent="0.25">
      <c r="A398" s="249" t="s">
        <v>280</v>
      </c>
      <c r="B398" s="250"/>
      <c r="C398" s="250"/>
      <c r="D398" s="250"/>
      <c r="E398" s="250"/>
      <c r="F398" s="250"/>
      <c r="G398" s="251"/>
    </row>
    <row r="399" spans="1:7" ht="15" customHeight="1" thickBot="1" x14ac:dyDescent="0.3">
      <c r="A399" s="243" t="s">
        <v>2</v>
      </c>
      <c r="B399" s="244"/>
      <c r="C399" s="244"/>
      <c r="D399" s="244"/>
      <c r="E399" s="244"/>
      <c r="F399" s="244"/>
      <c r="G399" s="245"/>
    </row>
    <row r="400" spans="1:7" x14ac:dyDescent="0.25">
      <c r="A400" s="131"/>
      <c r="B400" s="6"/>
      <c r="C400" s="6"/>
      <c r="D400" s="6"/>
      <c r="E400" s="6"/>
      <c r="F400" s="5"/>
      <c r="G400" s="131"/>
    </row>
    <row r="401" spans="1:7" x14ac:dyDescent="0.25">
      <c r="A401" s="34" t="s">
        <v>3</v>
      </c>
      <c r="B401" s="34" t="s">
        <v>4</v>
      </c>
      <c r="C401" s="34" t="s">
        <v>208</v>
      </c>
      <c r="D401" s="34" t="s">
        <v>6</v>
      </c>
      <c r="E401" s="34" t="s">
        <v>7</v>
      </c>
      <c r="F401" s="35" t="s">
        <v>209</v>
      </c>
      <c r="G401" s="36" t="s">
        <v>210</v>
      </c>
    </row>
    <row r="402" spans="1:7" x14ac:dyDescent="0.25">
      <c r="A402" s="7" t="s">
        <v>211</v>
      </c>
      <c r="B402" s="34"/>
      <c r="C402" s="34"/>
      <c r="D402" s="34"/>
      <c r="E402" s="8"/>
      <c r="F402" s="150">
        <v>0</v>
      </c>
      <c r="G402" s="20">
        <v>0</v>
      </c>
    </row>
    <row r="403" spans="1:7" x14ac:dyDescent="0.25">
      <c r="A403" s="7"/>
      <c r="B403" s="34"/>
      <c r="C403" s="34"/>
      <c r="D403" s="34"/>
      <c r="E403" s="8"/>
      <c r="F403" s="35"/>
      <c r="G403" s="20"/>
    </row>
    <row r="404" spans="1:7" x14ac:dyDescent="0.25">
      <c r="A404" s="7" t="s">
        <v>11</v>
      </c>
      <c r="B404" s="8"/>
      <c r="C404" s="9"/>
      <c r="D404" s="8"/>
      <c r="E404" s="1"/>
      <c r="F404" s="10">
        <v>0</v>
      </c>
      <c r="G404" s="11">
        <v>0</v>
      </c>
    </row>
    <row r="405" spans="1:7" x14ac:dyDescent="0.25">
      <c r="A405" s="7"/>
      <c r="B405" s="8"/>
      <c r="C405" s="9"/>
      <c r="D405" s="8"/>
      <c r="E405" s="1"/>
      <c r="F405" s="10"/>
      <c r="G405" s="11"/>
    </row>
    <row r="406" spans="1:7" x14ac:dyDescent="0.25">
      <c r="A406" s="12" t="s">
        <v>16</v>
      </c>
      <c r="B406" s="1"/>
      <c r="C406" s="9"/>
      <c r="D406" s="1"/>
      <c r="E406" s="1"/>
      <c r="F406" s="13">
        <v>0</v>
      </c>
      <c r="G406" s="13">
        <v>0</v>
      </c>
    </row>
    <row r="407" spans="1:7" x14ac:dyDescent="0.25">
      <c r="A407" s="12"/>
      <c r="B407" s="1"/>
      <c r="C407" s="9"/>
      <c r="D407" s="1"/>
      <c r="E407" s="1"/>
      <c r="F407" s="13"/>
      <c r="G407" s="13"/>
    </row>
    <row r="408" spans="1:7" x14ac:dyDescent="0.25">
      <c r="A408" s="12" t="s">
        <v>17</v>
      </c>
      <c r="B408" s="8"/>
      <c r="C408" s="14"/>
      <c r="D408" s="8"/>
      <c r="E408" s="8"/>
      <c r="F408" s="11">
        <f>SUM(F409:F413)</f>
        <v>2769</v>
      </c>
      <c r="G408" s="11">
        <f>SUM(G409:G413)</f>
        <v>13269</v>
      </c>
    </row>
    <row r="409" spans="1:7" x14ac:dyDescent="0.25">
      <c r="A409" s="43" t="s">
        <v>281</v>
      </c>
      <c r="B409" s="8">
        <v>314</v>
      </c>
      <c r="C409" s="9">
        <v>41950</v>
      </c>
      <c r="D409" s="8">
        <v>10</v>
      </c>
      <c r="E409" s="1" t="s">
        <v>282</v>
      </c>
      <c r="F409" s="15">
        <v>700</v>
      </c>
      <c r="G409" s="16">
        <f>D409*F409</f>
        <v>7000</v>
      </c>
    </row>
    <row r="410" spans="1:7" x14ac:dyDescent="0.25">
      <c r="A410" s="43" t="s">
        <v>281</v>
      </c>
      <c r="B410" s="8">
        <v>314</v>
      </c>
      <c r="C410" s="9">
        <v>41950</v>
      </c>
      <c r="D410" s="8">
        <v>1</v>
      </c>
      <c r="E410" s="1" t="s">
        <v>279</v>
      </c>
      <c r="F410" s="15">
        <v>1049</v>
      </c>
      <c r="G410" s="16">
        <f>D410*F410</f>
        <v>1049</v>
      </c>
    </row>
    <row r="411" spans="1:7" x14ac:dyDescent="0.25">
      <c r="A411" s="43" t="s">
        <v>283</v>
      </c>
      <c r="B411" s="8">
        <v>1224</v>
      </c>
      <c r="C411" s="9">
        <v>41913</v>
      </c>
      <c r="D411" s="8">
        <v>8</v>
      </c>
      <c r="E411" s="1" t="s">
        <v>284</v>
      </c>
      <c r="F411" s="15">
        <v>530</v>
      </c>
      <c r="G411" s="16">
        <f>D411*F411</f>
        <v>4240</v>
      </c>
    </row>
    <row r="412" spans="1:7" x14ac:dyDescent="0.25">
      <c r="A412" s="43" t="s">
        <v>283</v>
      </c>
      <c r="B412" s="8">
        <v>1224</v>
      </c>
      <c r="C412" s="9">
        <v>41913</v>
      </c>
      <c r="D412" s="8">
        <v>2</v>
      </c>
      <c r="E412" s="1" t="s">
        <v>285</v>
      </c>
      <c r="F412" s="15">
        <v>490</v>
      </c>
      <c r="G412" s="16">
        <f>D412*F412</f>
        <v>980</v>
      </c>
    </row>
    <row r="413" spans="1:7" x14ac:dyDescent="0.25">
      <c r="A413" s="122"/>
      <c r="B413" s="8"/>
      <c r="C413" s="9"/>
      <c r="D413" s="8"/>
      <c r="E413" s="1"/>
      <c r="F413" s="15"/>
      <c r="G413" s="16"/>
    </row>
    <row r="414" spans="1:7" x14ac:dyDescent="0.25">
      <c r="A414" s="17"/>
      <c r="B414" s="18"/>
      <c r="C414" s="9"/>
      <c r="D414" s="8"/>
      <c r="E414" s="8"/>
      <c r="F414" s="15"/>
      <c r="G414" s="16"/>
    </row>
    <row r="415" spans="1:7" x14ac:dyDescent="0.25">
      <c r="A415" s="12" t="s">
        <v>18</v>
      </c>
      <c r="B415" s="18"/>
      <c r="C415" s="9"/>
      <c r="D415" s="8"/>
      <c r="E415" s="8"/>
      <c r="F415" s="15"/>
      <c r="G415" s="11">
        <v>0</v>
      </c>
    </row>
    <row r="416" spans="1:7" x14ac:dyDescent="0.25">
      <c r="A416" s="12"/>
      <c r="B416" s="18"/>
      <c r="C416" s="9"/>
      <c r="D416" s="8"/>
      <c r="E416" s="8"/>
      <c r="F416" s="15"/>
      <c r="G416" s="11"/>
    </row>
    <row r="417" spans="1:7" x14ac:dyDescent="0.25">
      <c r="A417" s="19"/>
      <c r="B417" s="8"/>
      <c r="C417" s="9"/>
      <c r="D417" s="8"/>
      <c r="E417" s="8"/>
      <c r="F417" s="10"/>
      <c r="G417" s="11"/>
    </row>
    <row r="418" spans="1:7" x14ac:dyDescent="0.25">
      <c r="A418" s="12" t="s">
        <v>35</v>
      </c>
      <c r="B418" s="8"/>
      <c r="C418" s="9"/>
      <c r="D418" s="8"/>
      <c r="E418" s="151"/>
      <c r="F418" s="20">
        <f>SUM(F419:F421)</f>
        <v>1011.79</v>
      </c>
      <c r="G418" s="21">
        <f>SUM(G419:G421)</f>
        <v>1011.79</v>
      </c>
    </row>
    <row r="419" spans="1:7" x14ac:dyDescent="0.25">
      <c r="A419" s="30" t="s">
        <v>286</v>
      </c>
      <c r="B419" s="18"/>
      <c r="C419" s="9"/>
      <c r="D419" s="8"/>
      <c r="E419" s="151"/>
      <c r="F419" s="22">
        <v>1011.79</v>
      </c>
      <c r="G419" s="22">
        <v>1011.79</v>
      </c>
    </row>
    <row r="420" spans="1:7" x14ac:dyDescent="0.25">
      <c r="A420" s="30"/>
      <c r="B420" s="18"/>
      <c r="C420" s="9"/>
      <c r="D420" s="8"/>
      <c r="E420" s="151"/>
      <c r="F420" s="22"/>
      <c r="G420" s="22"/>
    </row>
    <row r="421" spans="1:7" x14ac:dyDescent="0.25">
      <c r="A421" s="30"/>
      <c r="B421" s="18"/>
      <c r="C421" s="9"/>
      <c r="D421" s="8"/>
      <c r="E421" s="151"/>
      <c r="F421" s="22"/>
      <c r="G421" s="22"/>
    </row>
    <row r="422" spans="1:7" x14ac:dyDescent="0.25">
      <c r="A422" s="12" t="s">
        <v>42</v>
      </c>
      <c r="B422" s="8"/>
      <c r="C422" s="9"/>
      <c r="D422" s="8"/>
      <c r="E422" s="151"/>
      <c r="F422" s="21">
        <v>0</v>
      </c>
      <c r="G422" s="21">
        <v>0</v>
      </c>
    </row>
    <row r="423" spans="1:7" x14ac:dyDescent="0.25">
      <c r="A423" s="17"/>
      <c r="B423" s="8"/>
      <c r="C423" s="9"/>
      <c r="D423" s="8"/>
      <c r="E423" s="151"/>
      <c r="F423" s="21"/>
      <c r="G423" s="23"/>
    </row>
    <row r="424" spans="1:7" x14ac:dyDescent="0.25">
      <c r="A424" s="21" t="s">
        <v>56</v>
      </c>
      <c r="B424" s="8"/>
      <c r="C424" s="9"/>
      <c r="D424" s="8"/>
      <c r="E424" s="151"/>
      <c r="F424" s="21">
        <v>0</v>
      </c>
      <c r="G424" s="21">
        <v>0</v>
      </c>
    </row>
    <row r="425" spans="1:7" x14ac:dyDescent="0.25">
      <c r="A425" s="17"/>
      <c r="B425" s="8"/>
      <c r="C425" s="9"/>
      <c r="D425" s="8"/>
      <c r="E425" s="151"/>
      <c r="F425" s="24"/>
      <c r="G425" s="24"/>
    </row>
    <row r="426" spans="1:7" x14ac:dyDescent="0.25">
      <c r="A426" s="21" t="s">
        <v>65</v>
      </c>
      <c r="B426" s="1"/>
      <c r="C426" s="9"/>
      <c r="D426" s="1"/>
      <c r="E426" s="1"/>
      <c r="F426" s="25">
        <f>SUM(F427:F438)</f>
        <v>35052.080000000002</v>
      </c>
      <c r="G426" s="25">
        <f>SUM(G427:G438)</f>
        <v>75533.09</v>
      </c>
    </row>
    <row r="427" spans="1:7" x14ac:dyDescent="0.25">
      <c r="A427" s="32" t="s">
        <v>287</v>
      </c>
      <c r="B427" s="27">
        <v>2971</v>
      </c>
      <c r="C427" s="14">
        <v>42247</v>
      </c>
      <c r="D427" s="1">
        <v>1</v>
      </c>
      <c r="E427" s="1" t="s">
        <v>288</v>
      </c>
      <c r="F427" s="28">
        <v>13675</v>
      </c>
      <c r="G427" s="28">
        <f t="shared" ref="G427:G446" si="7">D427*F427</f>
        <v>13675</v>
      </c>
    </row>
    <row r="428" spans="1:7" x14ac:dyDescent="0.25">
      <c r="A428" s="32" t="s">
        <v>287</v>
      </c>
      <c r="B428" s="27">
        <v>2971</v>
      </c>
      <c r="C428" s="14">
        <v>42247</v>
      </c>
      <c r="D428" s="1">
        <v>1</v>
      </c>
      <c r="E428" s="1" t="s">
        <v>289</v>
      </c>
      <c r="F428" s="28">
        <v>14640</v>
      </c>
      <c r="G428" s="28">
        <f t="shared" si="7"/>
        <v>14640</v>
      </c>
    </row>
    <row r="429" spans="1:7" x14ac:dyDescent="0.25">
      <c r="A429" s="32" t="s">
        <v>287</v>
      </c>
      <c r="B429" s="27">
        <v>2962</v>
      </c>
      <c r="C429" s="14">
        <v>42228</v>
      </c>
      <c r="D429" s="1">
        <v>5</v>
      </c>
      <c r="E429" s="1" t="s">
        <v>290</v>
      </c>
      <c r="F429" s="28">
        <v>1634</v>
      </c>
      <c r="G429" s="28">
        <f t="shared" si="7"/>
        <v>8170</v>
      </c>
    </row>
    <row r="430" spans="1:7" x14ac:dyDescent="0.25">
      <c r="A430" s="32" t="s">
        <v>287</v>
      </c>
      <c r="B430" s="27">
        <v>2962</v>
      </c>
      <c r="C430" s="14">
        <v>42228</v>
      </c>
      <c r="D430" s="1">
        <v>21</v>
      </c>
      <c r="E430" s="1" t="s">
        <v>291</v>
      </c>
      <c r="F430" s="28">
        <v>429</v>
      </c>
      <c r="G430" s="28">
        <f t="shared" si="7"/>
        <v>9009</v>
      </c>
    </row>
    <row r="431" spans="1:7" x14ac:dyDescent="0.25">
      <c r="A431" s="32" t="s">
        <v>292</v>
      </c>
      <c r="B431" s="27">
        <v>64114</v>
      </c>
      <c r="C431" s="14">
        <v>42257</v>
      </c>
      <c r="D431" s="1">
        <v>2</v>
      </c>
      <c r="E431" s="1" t="s">
        <v>293</v>
      </c>
      <c r="F431" s="28">
        <v>863.19</v>
      </c>
      <c r="G431" s="28">
        <f t="shared" si="7"/>
        <v>1726.38</v>
      </c>
    </row>
    <row r="432" spans="1:7" x14ac:dyDescent="0.25">
      <c r="A432" s="32" t="s">
        <v>292</v>
      </c>
      <c r="B432" s="27">
        <v>64114</v>
      </c>
      <c r="C432" s="14">
        <v>42257</v>
      </c>
      <c r="D432" s="1">
        <v>4</v>
      </c>
      <c r="E432" s="1" t="s">
        <v>294</v>
      </c>
      <c r="F432" s="28">
        <v>469.47</v>
      </c>
      <c r="G432" s="28">
        <f t="shared" si="7"/>
        <v>1877.88</v>
      </c>
    </row>
    <row r="433" spans="1:7" x14ac:dyDescent="0.25">
      <c r="A433" s="32" t="s">
        <v>292</v>
      </c>
      <c r="B433" s="27">
        <v>64114</v>
      </c>
      <c r="C433" s="14">
        <v>42257</v>
      </c>
      <c r="D433" s="1">
        <v>8</v>
      </c>
      <c r="E433" s="1" t="s">
        <v>295</v>
      </c>
      <c r="F433" s="28">
        <v>503.18</v>
      </c>
      <c r="G433" s="28">
        <f t="shared" si="7"/>
        <v>4025.44</v>
      </c>
    </row>
    <row r="434" spans="1:7" x14ac:dyDescent="0.25">
      <c r="A434" s="32" t="s">
        <v>292</v>
      </c>
      <c r="B434" s="27">
        <v>64114</v>
      </c>
      <c r="C434" s="14">
        <v>42257</v>
      </c>
      <c r="D434" s="1">
        <v>9</v>
      </c>
      <c r="E434" s="1" t="s">
        <v>296</v>
      </c>
      <c r="F434" s="28">
        <v>525.99</v>
      </c>
      <c r="G434" s="28">
        <f t="shared" si="7"/>
        <v>4733.91</v>
      </c>
    </row>
    <row r="435" spans="1:7" x14ac:dyDescent="0.25">
      <c r="A435" s="32" t="s">
        <v>292</v>
      </c>
      <c r="B435" s="27">
        <v>64114</v>
      </c>
      <c r="C435" s="14">
        <v>42257</v>
      </c>
      <c r="D435" s="1">
        <v>1</v>
      </c>
      <c r="E435" s="1" t="s">
        <v>297</v>
      </c>
      <c r="F435" s="28">
        <v>565.07000000000005</v>
      </c>
      <c r="G435" s="28">
        <f t="shared" si="7"/>
        <v>565.07000000000005</v>
      </c>
    </row>
    <row r="436" spans="1:7" x14ac:dyDescent="0.25">
      <c r="A436" s="32" t="s">
        <v>292</v>
      </c>
      <c r="B436" s="27">
        <v>64114</v>
      </c>
      <c r="C436" s="14">
        <v>42257</v>
      </c>
      <c r="D436" s="1">
        <v>12</v>
      </c>
      <c r="E436" s="1" t="s">
        <v>298</v>
      </c>
      <c r="F436" s="28">
        <v>471.23</v>
      </c>
      <c r="G436" s="28">
        <f t="shared" si="7"/>
        <v>5654.76</v>
      </c>
    </row>
    <row r="437" spans="1:7" x14ac:dyDescent="0.25">
      <c r="A437" s="32" t="s">
        <v>292</v>
      </c>
      <c r="B437" s="27">
        <v>64114</v>
      </c>
      <c r="C437" s="14">
        <v>42257</v>
      </c>
      <c r="D437" s="1">
        <v>11</v>
      </c>
      <c r="E437" s="1" t="s">
        <v>299</v>
      </c>
      <c r="F437" s="28">
        <v>759.99</v>
      </c>
      <c r="G437" s="28">
        <f t="shared" si="7"/>
        <v>8359.89</v>
      </c>
    </row>
    <row r="438" spans="1:7" x14ac:dyDescent="0.25">
      <c r="A438" s="32" t="s">
        <v>292</v>
      </c>
      <c r="B438" s="27">
        <v>64114</v>
      </c>
      <c r="C438" s="14">
        <v>42257</v>
      </c>
      <c r="D438" s="1">
        <v>6</v>
      </c>
      <c r="E438" s="1" t="s">
        <v>300</v>
      </c>
      <c r="F438" s="22">
        <v>515.96</v>
      </c>
      <c r="G438" s="28">
        <f t="shared" si="7"/>
        <v>3095.76</v>
      </c>
    </row>
    <row r="439" spans="1:7" x14ac:dyDescent="0.25">
      <c r="A439" s="36"/>
      <c r="B439" s="27"/>
      <c r="C439" s="14"/>
      <c r="D439" s="1"/>
      <c r="E439" s="1"/>
      <c r="F439" s="24"/>
      <c r="G439" s="28"/>
    </row>
    <row r="440" spans="1:7" x14ac:dyDescent="0.25">
      <c r="A440" s="21" t="s">
        <v>66</v>
      </c>
      <c r="B440" s="1"/>
      <c r="C440" s="14"/>
      <c r="D440" s="1"/>
      <c r="E440" s="1"/>
      <c r="F440" s="29">
        <f>SUM(F444:F444)</f>
        <v>4498</v>
      </c>
      <c r="G440" s="28">
        <f t="shared" si="7"/>
        <v>0</v>
      </c>
    </row>
    <row r="441" spans="1:7" x14ac:dyDescent="0.25">
      <c r="A441" s="32" t="s">
        <v>301</v>
      </c>
      <c r="B441" s="8">
        <v>25701</v>
      </c>
      <c r="C441" s="9">
        <v>42251</v>
      </c>
      <c r="D441" s="8">
        <v>17</v>
      </c>
      <c r="E441" s="8" t="s">
        <v>302</v>
      </c>
      <c r="F441" s="28">
        <v>2906</v>
      </c>
      <c r="G441" s="28">
        <f t="shared" si="7"/>
        <v>49402</v>
      </c>
    </row>
    <row r="442" spans="1:7" x14ac:dyDescent="0.25">
      <c r="A442" s="32" t="s">
        <v>301</v>
      </c>
      <c r="B442" s="8">
        <v>25701</v>
      </c>
      <c r="C442" s="9">
        <v>42251</v>
      </c>
      <c r="D442" s="8">
        <v>3</v>
      </c>
      <c r="E442" s="8" t="s">
        <v>303</v>
      </c>
      <c r="F442" s="28">
        <v>4670</v>
      </c>
      <c r="G442" s="28">
        <f t="shared" si="7"/>
        <v>14010</v>
      </c>
    </row>
    <row r="443" spans="1:7" x14ac:dyDescent="0.25">
      <c r="A443" s="32" t="s">
        <v>301</v>
      </c>
      <c r="B443" s="8">
        <v>25701</v>
      </c>
      <c r="C443" s="9">
        <v>42251</v>
      </c>
      <c r="D443" s="8">
        <v>6</v>
      </c>
      <c r="E443" s="8" t="s">
        <v>304</v>
      </c>
      <c r="F443" s="28">
        <v>1985</v>
      </c>
      <c r="G443" s="28">
        <f t="shared" si="7"/>
        <v>11910</v>
      </c>
    </row>
    <row r="444" spans="1:7" x14ac:dyDescent="0.25">
      <c r="A444" s="32" t="s">
        <v>301</v>
      </c>
      <c r="B444" s="8">
        <v>25701</v>
      </c>
      <c r="C444" s="9">
        <v>42251</v>
      </c>
      <c r="D444" s="8">
        <v>2</v>
      </c>
      <c r="E444" s="8" t="s">
        <v>305</v>
      </c>
      <c r="F444" s="28">
        <v>4498</v>
      </c>
      <c r="G444" s="28">
        <f t="shared" si="7"/>
        <v>8996</v>
      </c>
    </row>
    <row r="445" spans="1:7" x14ac:dyDescent="0.25">
      <c r="A445" s="21" t="s">
        <v>68</v>
      </c>
      <c r="B445" s="1"/>
      <c r="C445" s="14"/>
      <c r="D445" s="1"/>
      <c r="E445" s="1"/>
      <c r="F445" s="29">
        <f>SUM(F448:F448)</f>
        <v>0</v>
      </c>
      <c r="G445" s="28">
        <f t="shared" si="7"/>
        <v>0</v>
      </c>
    </row>
    <row r="446" spans="1:7" x14ac:dyDescent="0.25">
      <c r="A446" s="32" t="s">
        <v>306</v>
      </c>
      <c r="B446" s="8">
        <v>464</v>
      </c>
      <c r="C446" s="9">
        <v>42292</v>
      </c>
      <c r="D446" s="8">
        <v>1</v>
      </c>
      <c r="E446" s="8" t="s">
        <v>307</v>
      </c>
      <c r="F446" s="28">
        <v>36875</v>
      </c>
      <c r="G446" s="28">
        <f t="shared" si="7"/>
        <v>36875</v>
      </c>
    </row>
    <row r="447" spans="1:7" x14ac:dyDescent="0.25">
      <c r="A447" s="26"/>
      <c r="B447" s="8"/>
      <c r="C447" s="9"/>
      <c r="D447" s="8"/>
      <c r="E447" s="8"/>
      <c r="F447" s="28"/>
      <c r="G447" s="28"/>
    </row>
    <row r="448" spans="1:7" x14ac:dyDescent="0.25">
      <c r="A448" s="30"/>
      <c r="B448" s="8"/>
      <c r="C448" s="8"/>
      <c r="D448" s="8"/>
      <c r="E448" s="8"/>
      <c r="F448" s="28"/>
      <c r="G448" s="28"/>
    </row>
    <row r="449" spans="1:8" x14ac:dyDescent="0.25">
      <c r="A449" s="21" t="s">
        <v>72</v>
      </c>
      <c r="B449" s="1" t="s">
        <v>258</v>
      </c>
      <c r="C449" s="14"/>
      <c r="D449" s="1" t="s">
        <v>258</v>
      </c>
      <c r="E449" s="1" t="s">
        <v>258</v>
      </c>
      <c r="F449" s="31">
        <f>SUM(F455:F455)</f>
        <v>1091.1600000000001</v>
      </c>
      <c r="G449" s="25">
        <f>SUM(G455:G455)</f>
        <v>1145.72</v>
      </c>
    </row>
    <row r="450" spans="1:8" x14ac:dyDescent="0.25">
      <c r="A450" s="32" t="s">
        <v>308</v>
      </c>
      <c r="B450" s="8">
        <v>66805</v>
      </c>
      <c r="C450" s="9">
        <v>42349</v>
      </c>
      <c r="D450" s="8">
        <v>10</v>
      </c>
      <c r="E450" s="8" t="s">
        <v>309</v>
      </c>
      <c r="F450" s="32">
        <v>598.28</v>
      </c>
      <c r="G450" s="28">
        <v>6282</v>
      </c>
    </row>
    <row r="451" spans="1:8" x14ac:dyDescent="0.25">
      <c r="A451" s="32" t="s">
        <v>308</v>
      </c>
      <c r="B451" s="8">
        <v>66805</v>
      </c>
      <c r="C451" s="9">
        <v>42349</v>
      </c>
      <c r="D451" s="8">
        <v>8</v>
      </c>
      <c r="E451" s="8" t="s">
        <v>310</v>
      </c>
      <c r="F451" s="32">
        <v>503.18</v>
      </c>
      <c r="G451" s="28">
        <v>4226.72</v>
      </c>
    </row>
    <row r="452" spans="1:8" x14ac:dyDescent="0.25">
      <c r="A452" s="32" t="s">
        <v>308</v>
      </c>
      <c r="B452" s="8">
        <v>66805</v>
      </c>
      <c r="C452" s="9">
        <v>42349</v>
      </c>
      <c r="D452" s="8">
        <v>1</v>
      </c>
      <c r="E452" s="8" t="s">
        <v>311</v>
      </c>
      <c r="F452" s="32">
        <v>759.99</v>
      </c>
      <c r="G452" s="28">
        <v>797.99</v>
      </c>
    </row>
    <row r="453" spans="1:8" x14ac:dyDescent="0.25">
      <c r="A453" s="32" t="s">
        <v>308</v>
      </c>
      <c r="B453" s="8">
        <v>66805</v>
      </c>
      <c r="C453" s="9">
        <v>42349</v>
      </c>
      <c r="D453" s="8">
        <v>3</v>
      </c>
      <c r="E453" s="8" t="s">
        <v>312</v>
      </c>
      <c r="F453" s="32">
        <v>2061.5</v>
      </c>
      <c r="G453" s="28">
        <v>6493.74</v>
      </c>
    </row>
    <row r="454" spans="1:8" x14ac:dyDescent="0.25">
      <c r="A454" s="32" t="s">
        <v>308</v>
      </c>
      <c r="B454" s="8">
        <v>66805</v>
      </c>
      <c r="C454" s="9">
        <v>42349</v>
      </c>
      <c r="D454" s="8">
        <v>1</v>
      </c>
      <c r="E454" s="8" t="s">
        <v>313</v>
      </c>
      <c r="F454" s="32">
        <v>1558.42</v>
      </c>
      <c r="G454" s="28">
        <v>1636.34</v>
      </c>
    </row>
    <row r="455" spans="1:8" x14ac:dyDescent="0.25">
      <c r="A455" s="32" t="s">
        <v>308</v>
      </c>
      <c r="B455" s="8">
        <v>66805</v>
      </c>
      <c r="C455" s="9">
        <v>42349</v>
      </c>
      <c r="D455" s="8">
        <v>1</v>
      </c>
      <c r="E455" s="8" t="s">
        <v>314</v>
      </c>
      <c r="F455" s="28">
        <v>1091.1600000000001</v>
      </c>
      <c r="G455" s="28">
        <v>1145.72</v>
      </c>
    </row>
    <row r="456" spans="1:8" x14ac:dyDescent="0.25">
      <c r="A456" s="12" t="s">
        <v>73</v>
      </c>
      <c r="B456" s="1"/>
      <c r="C456" s="1"/>
      <c r="D456" s="1"/>
      <c r="E456" s="2"/>
      <c r="F456" s="21">
        <f>F402+F404+F406+F408+F415+F418+F422+F424+F426+F440+F445+F449</f>
        <v>44422.030000000006</v>
      </c>
      <c r="G456" s="25">
        <f>G402+G404+G406+G408+G415+G418+G422+G424+G426+G440+G445+G449</f>
        <v>90959.6</v>
      </c>
    </row>
    <row r="457" spans="1:8" x14ac:dyDescent="0.25">
      <c r="A457" s="152"/>
      <c r="B457" s="37"/>
      <c r="C457" s="37"/>
      <c r="D457" s="37"/>
      <c r="E457" s="40"/>
      <c r="F457" s="38"/>
      <c r="G457" s="39"/>
    </row>
    <row r="458" spans="1:8" x14ac:dyDescent="0.25">
      <c r="A458" s="152"/>
      <c r="B458" s="37"/>
      <c r="C458" s="37"/>
      <c r="D458" s="37"/>
      <c r="E458" s="40"/>
      <c r="F458" s="38"/>
      <c r="G458" s="39"/>
    </row>
    <row r="459" spans="1:8" x14ac:dyDescent="0.25">
      <c r="A459" s="152"/>
      <c r="B459" s="37"/>
      <c r="C459" s="37"/>
      <c r="D459" s="37"/>
      <c r="E459" s="40"/>
      <c r="F459" s="38"/>
      <c r="G459" s="39"/>
    </row>
    <row r="460" spans="1:8" x14ac:dyDescent="0.25">
      <c r="A460" s="152"/>
      <c r="B460" s="37"/>
      <c r="C460" s="37"/>
      <c r="D460" s="37"/>
      <c r="E460" s="40"/>
      <c r="F460" s="38"/>
      <c r="G460" s="39"/>
    </row>
    <row r="461" spans="1:8" x14ac:dyDescent="0.25">
      <c r="A461" s="152"/>
      <c r="B461" s="37"/>
      <c r="C461" s="37"/>
      <c r="D461" s="37"/>
      <c r="E461" s="40"/>
      <c r="F461" s="38"/>
      <c r="G461" s="39"/>
    </row>
    <row r="462" spans="1:8" ht="15.75" thickBot="1" x14ac:dyDescent="0.3">
      <c r="A462" s="131"/>
      <c r="B462" s="131"/>
      <c r="C462" s="131"/>
      <c r="D462" s="131"/>
      <c r="E462" s="131"/>
      <c r="F462" s="131"/>
      <c r="G462" s="131"/>
    </row>
    <row r="463" spans="1:8" x14ac:dyDescent="0.25">
      <c r="A463" s="246" t="s">
        <v>0</v>
      </c>
      <c r="B463" s="247"/>
      <c r="C463" s="247"/>
      <c r="D463" s="247"/>
      <c r="E463" s="247"/>
      <c r="F463" s="247"/>
      <c r="G463" s="248"/>
      <c r="H463" s="33"/>
    </row>
    <row r="464" spans="1:8" x14ac:dyDescent="0.25">
      <c r="A464" s="249" t="s">
        <v>365</v>
      </c>
      <c r="B464" s="250"/>
      <c r="C464" s="250"/>
      <c r="D464" s="250"/>
      <c r="E464" s="250"/>
      <c r="F464" s="250"/>
      <c r="G464" s="251"/>
      <c r="H464" s="33"/>
    </row>
    <row r="465" spans="1:8" ht="15.75" thickBot="1" x14ac:dyDescent="0.3">
      <c r="A465" s="243" t="s">
        <v>2</v>
      </c>
      <c r="B465" s="244"/>
      <c r="C465" s="244"/>
      <c r="D465" s="244"/>
      <c r="E465" s="244"/>
      <c r="F465" s="244"/>
      <c r="G465" s="245"/>
      <c r="H465" s="33"/>
    </row>
    <row r="466" spans="1:8" x14ac:dyDescent="0.25">
      <c r="A466" s="153"/>
      <c r="B466" s="110"/>
      <c r="C466" s="110"/>
      <c r="D466" s="110"/>
      <c r="E466" s="110"/>
      <c r="F466" s="111"/>
      <c r="G466" s="154"/>
      <c r="H466" s="33"/>
    </row>
    <row r="467" spans="1:8" ht="15.75" thickBot="1" x14ac:dyDescent="0.3">
      <c r="A467" s="112" t="s">
        <v>315</v>
      </c>
      <c r="B467" s="113" t="s">
        <v>316</v>
      </c>
      <c r="C467" s="113" t="s">
        <v>317</v>
      </c>
      <c r="D467" s="113" t="s">
        <v>318</v>
      </c>
      <c r="E467" s="113" t="s">
        <v>319</v>
      </c>
      <c r="F467" s="114" t="s">
        <v>320</v>
      </c>
      <c r="G467" s="115" t="s">
        <v>321</v>
      </c>
    </row>
    <row r="468" spans="1:8" x14ac:dyDescent="0.25">
      <c r="A468" s="155" t="s">
        <v>3</v>
      </c>
      <c r="B468" s="156" t="s">
        <v>4</v>
      </c>
      <c r="C468" s="155" t="s">
        <v>208</v>
      </c>
      <c r="D468" s="155" t="s">
        <v>6</v>
      </c>
      <c r="E468" s="155" t="s">
        <v>7</v>
      </c>
      <c r="F468" s="157" t="s">
        <v>209</v>
      </c>
      <c r="G468" s="158" t="s">
        <v>210</v>
      </c>
    </row>
    <row r="469" spans="1:8" x14ac:dyDescent="0.25">
      <c r="A469" s="62" t="s">
        <v>322</v>
      </c>
      <c r="B469" s="41"/>
      <c r="C469" s="34"/>
      <c r="D469" s="34"/>
      <c r="E469" s="8"/>
      <c r="F469" s="159">
        <v>0</v>
      </c>
      <c r="G469" s="59"/>
    </row>
    <row r="470" spans="1:8" x14ac:dyDescent="0.25">
      <c r="A470" s="63"/>
      <c r="B470" s="160"/>
      <c r="C470" s="62"/>
      <c r="D470" s="62"/>
      <c r="E470" s="62" t="s">
        <v>9</v>
      </c>
      <c r="F470" s="159"/>
      <c r="G470" s="161"/>
    </row>
    <row r="471" spans="1:8" x14ac:dyDescent="0.25">
      <c r="A471" s="63"/>
      <c r="B471" s="160"/>
      <c r="C471" s="62"/>
      <c r="D471" s="62"/>
      <c r="E471" s="64"/>
      <c r="F471" s="77"/>
      <c r="G471" s="59"/>
    </row>
    <row r="472" spans="1:8" x14ac:dyDescent="0.25">
      <c r="A472" s="62" t="s">
        <v>323</v>
      </c>
      <c r="B472" s="64"/>
      <c r="C472" s="65"/>
      <c r="D472" s="64"/>
      <c r="E472" s="64"/>
      <c r="F472" s="66"/>
      <c r="G472" s="59"/>
    </row>
    <row r="473" spans="1:8" x14ac:dyDescent="0.25">
      <c r="A473" s="62"/>
      <c r="B473" s="64"/>
      <c r="C473" s="65"/>
      <c r="D473" s="64"/>
      <c r="E473" s="62" t="s">
        <v>9</v>
      </c>
      <c r="F473" s="66">
        <v>0</v>
      </c>
      <c r="G473" s="20"/>
    </row>
    <row r="474" spans="1:8" x14ac:dyDescent="0.25">
      <c r="A474" s="63"/>
      <c r="B474" s="64"/>
      <c r="C474" s="65"/>
      <c r="D474" s="64"/>
      <c r="E474" s="64"/>
      <c r="F474" s="66"/>
      <c r="G474" s="59"/>
    </row>
    <row r="475" spans="1:8" x14ac:dyDescent="0.25">
      <c r="A475" s="62" t="s">
        <v>324</v>
      </c>
      <c r="B475" s="64"/>
      <c r="C475" s="65"/>
      <c r="D475" s="64"/>
      <c r="E475" s="64"/>
      <c r="F475" s="67"/>
      <c r="G475" s="59"/>
    </row>
    <row r="476" spans="1:8" x14ac:dyDescent="0.25">
      <c r="A476" s="36"/>
      <c r="B476" s="64"/>
      <c r="C476" s="65"/>
      <c r="D476" s="64"/>
      <c r="E476" s="62" t="s">
        <v>9</v>
      </c>
      <c r="F476" s="67">
        <v>0</v>
      </c>
      <c r="G476" s="20"/>
    </row>
    <row r="477" spans="1:8" x14ac:dyDescent="0.25">
      <c r="A477" s="12"/>
      <c r="B477" s="1"/>
      <c r="C477" s="9"/>
      <c r="D477" s="1"/>
      <c r="E477" s="1"/>
      <c r="F477" s="68"/>
      <c r="G477" s="59"/>
    </row>
    <row r="478" spans="1:8" x14ac:dyDescent="0.25">
      <c r="A478" s="62" t="s">
        <v>325</v>
      </c>
      <c r="B478" s="8"/>
      <c r="C478" s="14"/>
      <c r="D478" s="8"/>
      <c r="E478" s="8"/>
      <c r="F478" s="69"/>
      <c r="G478" s="69"/>
    </row>
    <row r="479" spans="1:8" x14ac:dyDescent="0.25">
      <c r="A479" s="43" t="s">
        <v>326</v>
      </c>
      <c r="B479" s="8">
        <v>1916</v>
      </c>
      <c r="C479" s="9">
        <v>42466</v>
      </c>
      <c r="D479" s="8">
        <v>1</v>
      </c>
      <c r="E479" s="162" t="s">
        <v>327</v>
      </c>
      <c r="F479" s="70">
        <v>1700</v>
      </c>
      <c r="G479" s="71">
        <v>1700</v>
      </c>
    </row>
    <row r="480" spans="1:8" x14ac:dyDescent="0.25">
      <c r="A480" s="122"/>
      <c r="B480" s="8"/>
      <c r="C480" s="9"/>
      <c r="D480" s="8"/>
      <c r="E480" s="1"/>
      <c r="F480" s="70"/>
      <c r="G480" s="59">
        <v>0</v>
      </c>
    </row>
    <row r="481" spans="1:7" x14ac:dyDescent="0.25">
      <c r="A481" s="122"/>
      <c r="B481" s="8"/>
      <c r="C481" s="9"/>
      <c r="D481" s="8"/>
      <c r="E481" s="8"/>
      <c r="F481" s="70"/>
      <c r="G481" s="59">
        <v>0</v>
      </c>
    </row>
    <row r="482" spans="1:7" x14ac:dyDescent="0.25">
      <c r="A482" s="122"/>
      <c r="B482" s="8"/>
      <c r="C482" s="9"/>
      <c r="D482" s="8"/>
      <c r="E482" s="34" t="s">
        <v>9</v>
      </c>
      <c r="F482" s="72"/>
      <c r="G482" s="163">
        <v>1700</v>
      </c>
    </row>
    <row r="483" spans="1:7" x14ac:dyDescent="0.25">
      <c r="A483" s="17"/>
      <c r="B483" s="18"/>
      <c r="C483" s="9"/>
      <c r="D483" s="8"/>
      <c r="E483" s="8"/>
      <c r="F483" s="70"/>
      <c r="G483" s="59"/>
    </row>
    <row r="484" spans="1:7" x14ac:dyDescent="0.25">
      <c r="A484" s="62" t="s">
        <v>328</v>
      </c>
      <c r="B484" s="18"/>
      <c r="C484" s="9"/>
      <c r="D484" s="8"/>
      <c r="E484" s="8"/>
      <c r="F484" s="70"/>
      <c r="G484" s="59"/>
    </row>
    <row r="485" spans="1:7" x14ac:dyDescent="0.25">
      <c r="A485" s="32" t="s">
        <v>292</v>
      </c>
      <c r="B485" s="18">
        <v>68724</v>
      </c>
      <c r="C485" s="9">
        <v>42429</v>
      </c>
      <c r="D485" s="8">
        <v>2</v>
      </c>
      <c r="E485" s="43" t="s">
        <v>329</v>
      </c>
      <c r="F485" s="70">
        <f t="shared" ref="F485:F496" si="8">G485/D485</f>
        <v>906.35</v>
      </c>
      <c r="G485" s="59">
        <v>1812.7</v>
      </c>
    </row>
    <row r="486" spans="1:7" x14ac:dyDescent="0.25">
      <c r="A486" s="32" t="s">
        <v>292</v>
      </c>
      <c r="B486" s="18">
        <v>68724</v>
      </c>
      <c r="C486" s="9">
        <v>42430</v>
      </c>
      <c r="D486" s="8">
        <v>5</v>
      </c>
      <c r="E486" s="43" t="s">
        <v>330</v>
      </c>
      <c r="F486" s="70">
        <f t="shared" si="8"/>
        <v>528.34</v>
      </c>
      <c r="G486" s="59">
        <v>2641.7000000000003</v>
      </c>
    </row>
    <row r="487" spans="1:7" x14ac:dyDescent="0.25">
      <c r="A487" s="32" t="s">
        <v>292</v>
      </c>
      <c r="B487" s="18">
        <v>68724</v>
      </c>
      <c r="C487" s="9">
        <v>42431</v>
      </c>
      <c r="D487" s="8">
        <v>13</v>
      </c>
      <c r="E487" s="43" t="s">
        <v>331</v>
      </c>
      <c r="F487" s="70">
        <f t="shared" si="8"/>
        <v>552.29000000003077</v>
      </c>
      <c r="G487" s="59">
        <v>7179.7700000003997</v>
      </c>
    </row>
    <row r="488" spans="1:7" x14ac:dyDescent="0.25">
      <c r="A488" s="32" t="s">
        <v>292</v>
      </c>
      <c r="B488" s="18">
        <v>68724</v>
      </c>
      <c r="C488" s="9">
        <v>42432</v>
      </c>
      <c r="D488" s="8">
        <v>2</v>
      </c>
      <c r="E488" s="43" t="s">
        <v>332</v>
      </c>
      <c r="F488" s="70">
        <f t="shared" si="8"/>
        <v>593.32000000000005</v>
      </c>
      <c r="G488" s="59">
        <v>1186.6400000000001</v>
      </c>
    </row>
    <row r="489" spans="1:7" x14ac:dyDescent="0.25">
      <c r="A489" s="32" t="s">
        <v>292</v>
      </c>
      <c r="B489" s="18">
        <v>68724</v>
      </c>
      <c r="C489" s="9">
        <v>42433</v>
      </c>
      <c r="D489" s="8">
        <v>8</v>
      </c>
      <c r="E489" s="43" t="s">
        <v>333</v>
      </c>
      <c r="F489" s="70">
        <f t="shared" si="8"/>
        <v>494.8</v>
      </c>
      <c r="G489" s="59">
        <v>3958.4</v>
      </c>
    </row>
    <row r="490" spans="1:7" x14ac:dyDescent="0.25">
      <c r="A490" s="32" t="s">
        <v>292</v>
      </c>
      <c r="B490" s="18">
        <v>68724</v>
      </c>
      <c r="C490" s="9">
        <v>42434</v>
      </c>
      <c r="D490" s="8">
        <v>7</v>
      </c>
      <c r="E490" s="43" t="s">
        <v>334</v>
      </c>
      <c r="F490" s="70">
        <f t="shared" si="8"/>
        <v>797.99</v>
      </c>
      <c r="G490" s="59">
        <v>5585.93</v>
      </c>
    </row>
    <row r="491" spans="1:7" x14ac:dyDescent="0.25">
      <c r="A491" s="32" t="s">
        <v>292</v>
      </c>
      <c r="B491" s="18">
        <v>68724</v>
      </c>
      <c r="C491" s="9">
        <v>42435</v>
      </c>
      <c r="D491" s="8">
        <v>13</v>
      </c>
      <c r="E491" s="43" t="s">
        <v>335</v>
      </c>
      <c r="F491" s="70">
        <f t="shared" si="8"/>
        <v>628.20000000001539</v>
      </c>
      <c r="G491" s="59">
        <v>8166.6000000001995</v>
      </c>
    </row>
    <row r="492" spans="1:7" x14ac:dyDescent="0.25">
      <c r="A492" s="32" t="s">
        <v>292</v>
      </c>
      <c r="B492" s="18">
        <v>68724</v>
      </c>
      <c r="C492" s="9">
        <v>42436</v>
      </c>
      <c r="D492" s="8">
        <v>37</v>
      </c>
      <c r="E492" s="43" t="s">
        <v>336</v>
      </c>
      <c r="F492" s="70">
        <f t="shared" si="8"/>
        <v>432.23997297297296</v>
      </c>
      <c r="G492" s="59">
        <v>15992.878999999999</v>
      </c>
    </row>
    <row r="493" spans="1:7" x14ac:dyDescent="0.25">
      <c r="A493" s="32" t="s">
        <v>292</v>
      </c>
      <c r="B493" s="18">
        <v>68724</v>
      </c>
      <c r="C493" s="9">
        <v>42437</v>
      </c>
      <c r="D493" s="8">
        <v>2</v>
      </c>
      <c r="E493" s="43" t="s">
        <v>337</v>
      </c>
      <c r="F493" s="70">
        <f t="shared" si="8"/>
        <v>1636.3400000000001</v>
      </c>
      <c r="G493" s="59">
        <v>3272.6800000000003</v>
      </c>
    </row>
    <row r="494" spans="1:7" x14ac:dyDescent="0.25">
      <c r="A494" s="32" t="s">
        <v>292</v>
      </c>
      <c r="B494" s="18">
        <v>68724</v>
      </c>
      <c r="C494" s="9">
        <v>42438</v>
      </c>
      <c r="D494" s="8">
        <v>6</v>
      </c>
      <c r="E494" s="43" t="s">
        <v>338</v>
      </c>
      <c r="F494" s="70">
        <f t="shared" si="8"/>
        <v>558.74966666666671</v>
      </c>
      <c r="G494" s="59">
        <v>3352.498</v>
      </c>
    </row>
    <row r="495" spans="1:7" x14ac:dyDescent="0.25">
      <c r="A495" s="32" t="s">
        <v>292</v>
      </c>
      <c r="B495" s="18">
        <v>68724</v>
      </c>
      <c r="C495" s="9">
        <v>42439</v>
      </c>
      <c r="D495" s="8">
        <v>1</v>
      </c>
      <c r="E495" s="43" t="s">
        <v>339</v>
      </c>
      <c r="F495" s="70">
        <f t="shared" si="8"/>
        <v>2164.58</v>
      </c>
      <c r="G495" s="59">
        <v>2164.58</v>
      </c>
    </row>
    <row r="496" spans="1:7" x14ac:dyDescent="0.25">
      <c r="A496" s="32" t="s">
        <v>292</v>
      </c>
      <c r="B496" s="18">
        <v>68724</v>
      </c>
      <c r="C496" s="9">
        <v>42440</v>
      </c>
      <c r="D496" s="8">
        <v>3</v>
      </c>
      <c r="E496" s="43" t="s">
        <v>340</v>
      </c>
      <c r="F496" s="70">
        <f t="shared" si="8"/>
        <v>1126.4399999999998</v>
      </c>
      <c r="G496" s="59">
        <v>3379.3199999999997</v>
      </c>
    </row>
    <row r="497" spans="1:7" x14ac:dyDescent="0.25">
      <c r="A497" s="26"/>
      <c r="B497" s="18"/>
      <c r="C497" s="9"/>
      <c r="D497" s="8"/>
      <c r="E497" s="34" t="s">
        <v>9</v>
      </c>
      <c r="F497" s="72"/>
      <c r="G497" s="164">
        <f>SUM(G485:G496)</f>
        <v>58693.697000000597</v>
      </c>
    </row>
    <row r="498" spans="1:7" x14ac:dyDescent="0.25">
      <c r="A498" s="19"/>
      <c r="B498" s="8"/>
      <c r="C498" s="9"/>
      <c r="D498" s="8"/>
      <c r="E498" s="8"/>
      <c r="F498" s="73"/>
      <c r="G498" s="59"/>
    </row>
    <row r="499" spans="1:7" x14ac:dyDescent="0.25">
      <c r="A499" s="62" t="s">
        <v>341</v>
      </c>
      <c r="B499" s="8"/>
      <c r="C499" s="9"/>
      <c r="D499" s="8"/>
      <c r="E499" s="165"/>
      <c r="F499" s="20"/>
      <c r="G499" s="59"/>
    </row>
    <row r="500" spans="1:7" x14ac:dyDescent="0.25">
      <c r="A500" s="8" t="s">
        <v>342</v>
      </c>
      <c r="B500" s="8">
        <v>131</v>
      </c>
      <c r="C500" s="9">
        <v>42508</v>
      </c>
      <c r="D500" s="8">
        <v>4</v>
      </c>
      <c r="E500" s="166" t="s">
        <v>343</v>
      </c>
      <c r="F500" s="57">
        <v>958</v>
      </c>
      <c r="G500" s="59">
        <f>F500*D500</f>
        <v>3832</v>
      </c>
    </row>
    <row r="501" spans="1:7" x14ac:dyDescent="0.25">
      <c r="A501" s="8" t="s">
        <v>342</v>
      </c>
      <c r="B501" s="8">
        <v>131</v>
      </c>
      <c r="C501" s="9">
        <v>42508</v>
      </c>
      <c r="D501" s="8">
        <v>10</v>
      </c>
      <c r="E501" s="166" t="s">
        <v>344</v>
      </c>
      <c r="F501" s="57">
        <v>244</v>
      </c>
      <c r="G501" s="59">
        <f t="shared" ref="G501:G504" si="9">F501*D501</f>
        <v>2440</v>
      </c>
    </row>
    <row r="502" spans="1:7" x14ac:dyDescent="0.25">
      <c r="A502" s="8" t="s">
        <v>342</v>
      </c>
      <c r="B502" s="8">
        <v>131</v>
      </c>
      <c r="C502" s="9">
        <v>42508</v>
      </c>
      <c r="D502" s="8">
        <v>12</v>
      </c>
      <c r="E502" s="166" t="s">
        <v>345</v>
      </c>
      <c r="F502" s="57">
        <v>750</v>
      </c>
      <c r="G502" s="59">
        <f t="shared" si="9"/>
        <v>9000</v>
      </c>
    </row>
    <row r="503" spans="1:7" x14ac:dyDescent="0.25">
      <c r="A503" s="8" t="s">
        <v>342</v>
      </c>
      <c r="B503" s="8">
        <v>131</v>
      </c>
      <c r="C503" s="9">
        <v>42508</v>
      </c>
      <c r="D503" s="8">
        <v>18</v>
      </c>
      <c r="E503" s="166" t="s">
        <v>346</v>
      </c>
      <c r="F503" s="57">
        <v>310</v>
      </c>
      <c r="G503" s="59">
        <f t="shared" si="9"/>
        <v>5580</v>
      </c>
    </row>
    <row r="504" spans="1:7" x14ac:dyDescent="0.25">
      <c r="A504" s="8" t="s">
        <v>342</v>
      </c>
      <c r="B504" s="18">
        <v>131</v>
      </c>
      <c r="C504" s="9">
        <v>42508</v>
      </c>
      <c r="D504" s="8">
        <v>5</v>
      </c>
      <c r="E504" s="166" t="s">
        <v>347</v>
      </c>
      <c r="F504" s="74">
        <v>810</v>
      </c>
      <c r="G504" s="59">
        <f t="shared" si="9"/>
        <v>4050</v>
      </c>
    </row>
    <row r="505" spans="1:7" x14ac:dyDescent="0.25">
      <c r="A505" s="30"/>
      <c r="B505" s="18"/>
      <c r="C505" s="9"/>
      <c r="D505" s="8"/>
      <c r="E505" s="167" t="s">
        <v>9</v>
      </c>
      <c r="F505" s="75"/>
      <c r="G505" s="163">
        <f>SUM(G500:G504)</f>
        <v>24902</v>
      </c>
    </row>
    <row r="506" spans="1:7" x14ac:dyDescent="0.25">
      <c r="A506" s="30"/>
      <c r="B506" s="18"/>
      <c r="C506" s="9"/>
      <c r="D506" s="8"/>
      <c r="E506" s="165"/>
      <c r="F506" s="74"/>
      <c r="G506" s="59"/>
    </row>
    <row r="507" spans="1:7" x14ac:dyDescent="0.25">
      <c r="A507" s="62" t="s">
        <v>348</v>
      </c>
      <c r="B507" s="64"/>
      <c r="C507" s="65"/>
      <c r="D507" s="64"/>
      <c r="E507" s="168"/>
      <c r="F507" s="159">
        <v>0</v>
      </c>
      <c r="G507" s="59"/>
    </row>
    <row r="508" spans="1:7" x14ac:dyDescent="0.25">
      <c r="A508" s="62"/>
      <c r="B508" s="64"/>
      <c r="C508" s="65"/>
      <c r="D508" s="64"/>
      <c r="E508" s="169" t="s">
        <v>9</v>
      </c>
      <c r="F508" s="76"/>
      <c r="G508" s="20"/>
    </row>
    <row r="509" spans="1:7" x14ac:dyDescent="0.25">
      <c r="A509" s="36"/>
      <c r="B509" s="64"/>
      <c r="C509" s="65"/>
      <c r="D509" s="64"/>
      <c r="E509" s="168"/>
      <c r="F509" s="76"/>
      <c r="G509" s="59"/>
    </row>
    <row r="510" spans="1:7" x14ac:dyDescent="0.25">
      <c r="A510" s="77" t="s">
        <v>349</v>
      </c>
      <c r="B510" s="64"/>
      <c r="C510" s="65"/>
      <c r="D510" s="64"/>
      <c r="E510" s="168"/>
      <c r="F510" s="159">
        <v>0</v>
      </c>
      <c r="G510" s="20"/>
    </row>
    <row r="511" spans="1:7" x14ac:dyDescent="0.25">
      <c r="A511" s="36"/>
      <c r="B511" s="64"/>
      <c r="C511" s="65"/>
      <c r="D511" s="64"/>
      <c r="E511" s="168"/>
      <c r="F511" s="78"/>
      <c r="G511" s="59"/>
    </row>
    <row r="512" spans="1:7" x14ac:dyDescent="0.25">
      <c r="A512" s="77" t="s">
        <v>350</v>
      </c>
      <c r="B512" s="64"/>
      <c r="C512" s="65"/>
      <c r="D512" s="64"/>
      <c r="E512" s="64"/>
      <c r="F512" s="159">
        <v>0</v>
      </c>
      <c r="G512" s="59"/>
    </row>
    <row r="513" spans="1:7" x14ac:dyDescent="0.25">
      <c r="A513" s="76"/>
      <c r="B513" s="79"/>
      <c r="C513" s="65"/>
      <c r="D513" s="64"/>
      <c r="E513" s="64"/>
      <c r="F513" s="80"/>
      <c r="G513" s="59"/>
    </row>
    <row r="514" spans="1:7" x14ac:dyDescent="0.25">
      <c r="A514" s="36"/>
      <c r="B514" s="27"/>
      <c r="C514" s="14"/>
      <c r="D514" s="1"/>
      <c r="E514" s="34" t="s">
        <v>9</v>
      </c>
      <c r="F514" s="21"/>
      <c r="G514" s="75"/>
    </row>
    <row r="515" spans="1:7" x14ac:dyDescent="0.25">
      <c r="A515" s="36"/>
      <c r="B515" s="27"/>
      <c r="C515" s="14"/>
      <c r="D515" s="1"/>
      <c r="E515" s="8"/>
      <c r="F515" s="24"/>
      <c r="G515" s="59"/>
    </row>
    <row r="516" spans="1:7" x14ac:dyDescent="0.25">
      <c r="A516" s="77" t="s">
        <v>351</v>
      </c>
      <c r="B516" s="1"/>
      <c r="C516" s="14"/>
      <c r="D516" s="1"/>
      <c r="E516" s="8"/>
      <c r="F516" s="81"/>
      <c r="G516" s="59"/>
    </row>
    <row r="517" spans="1:7" x14ac:dyDescent="0.25">
      <c r="A517" s="176" t="s">
        <v>352</v>
      </c>
      <c r="B517" s="1">
        <v>119</v>
      </c>
      <c r="C517" s="14">
        <v>42648</v>
      </c>
      <c r="D517" s="1">
        <v>2</v>
      </c>
      <c r="E517" s="43" t="s">
        <v>353</v>
      </c>
      <c r="F517" s="82">
        <v>920</v>
      </c>
      <c r="G517" s="59">
        <f>F517*D517</f>
        <v>1840</v>
      </c>
    </row>
    <row r="518" spans="1:7" x14ac:dyDescent="0.25">
      <c r="A518" s="176" t="s">
        <v>352</v>
      </c>
      <c r="B518" s="1">
        <v>119</v>
      </c>
      <c r="C518" s="14">
        <v>42648</v>
      </c>
      <c r="D518" s="1">
        <v>2</v>
      </c>
      <c r="E518" s="43" t="s">
        <v>354</v>
      </c>
      <c r="F518" s="82">
        <v>578</v>
      </c>
      <c r="G518" s="59">
        <f t="shared" ref="G518:G522" si="10">F518*D518</f>
        <v>1156</v>
      </c>
    </row>
    <row r="519" spans="1:7" x14ac:dyDescent="0.25">
      <c r="A519" s="176" t="s">
        <v>352</v>
      </c>
      <c r="B519" s="1">
        <v>119</v>
      </c>
      <c r="C519" s="14">
        <v>42648</v>
      </c>
      <c r="D519" s="1">
        <v>1</v>
      </c>
      <c r="E519" s="43" t="s">
        <v>355</v>
      </c>
      <c r="F519" s="82">
        <v>760</v>
      </c>
      <c r="G519" s="59">
        <f t="shared" si="10"/>
        <v>760</v>
      </c>
    </row>
    <row r="520" spans="1:7" x14ac:dyDescent="0.25">
      <c r="A520" s="176" t="s">
        <v>352</v>
      </c>
      <c r="B520" s="1">
        <v>119</v>
      </c>
      <c r="C520" s="14">
        <v>42648</v>
      </c>
      <c r="D520" s="8">
        <v>1</v>
      </c>
      <c r="E520" s="43" t="s">
        <v>356</v>
      </c>
      <c r="F520" s="82">
        <v>780</v>
      </c>
      <c r="G520" s="59">
        <f t="shared" si="10"/>
        <v>780</v>
      </c>
    </row>
    <row r="521" spans="1:7" x14ac:dyDescent="0.25">
      <c r="A521" s="176" t="s">
        <v>357</v>
      </c>
      <c r="B521" s="8">
        <v>569</v>
      </c>
      <c r="C521" s="83">
        <v>42640</v>
      </c>
      <c r="D521" s="8">
        <v>1</v>
      </c>
      <c r="E521" s="43" t="s">
        <v>358</v>
      </c>
      <c r="F521" s="82">
        <v>3400</v>
      </c>
      <c r="G521" s="59">
        <f t="shared" si="10"/>
        <v>3400</v>
      </c>
    </row>
    <row r="522" spans="1:7" x14ac:dyDescent="0.25">
      <c r="A522" s="176" t="s">
        <v>357</v>
      </c>
      <c r="B522" s="8">
        <v>569</v>
      </c>
      <c r="C522" s="9">
        <v>42640</v>
      </c>
      <c r="D522" s="8">
        <v>2</v>
      </c>
      <c r="E522" s="43" t="s">
        <v>359</v>
      </c>
      <c r="F522" s="82">
        <v>1330</v>
      </c>
      <c r="G522" s="59">
        <f t="shared" si="10"/>
        <v>2660</v>
      </c>
    </row>
    <row r="523" spans="1:7" x14ac:dyDescent="0.25">
      <c r="A523" s="26"/>
      <c r="B523" s="8"/>
      <c r="C523" s="9"/>
      <c r="D523" s="8"/>
      <c r="E523" s="34" t="s">
        <v>9</v>
      </c>
      <c r="F523" s="75"/>
      <c r="G523" s="170">
        <f>SUM(G517:G522)</f>
        <v>10596</v>
      </c>
    </row>
    <row r="524" spans="1:7" x14ac:dyDescent="0.25">
      <c r="A524" s="26"/>
      <c r="B524" s="8"/>
      <c r="C524" s="9"/>
      <c r="D524" s="8"/>
      <c r="E524" s="8"/>
      <c r="F524" s="82"/>
      <c r="G524" s="59"/>
    </row>
    <row r="525" spans="1:7" x14ac:dyDescent="0.25">
      <c r="A525" s="77" t="s">
        <v>360</v>
      </c>
      <c r="B525" s="1"/>
      <c r="C525" s="14"/>
      <c r="D525" s="1"/>
      <c r="E525" s="8"/>
      <c r="F525" s="81">
        <v>0</v>
      </c>
      <c r="G525" s="59"/>
    </row>
    <row r="526" spans="1:7" x14ac:dyDescent="0.25">
      <c r="A526" s="76"/>
      <c r="B526" s="8"/>
      <c r="C526" s="9"/>
      <c r="D526" s="8"/>
      <c r="E526" s="8"/>
      <c r="F526" s="82"/>
      <c r="G526" s="59"/>
    </row>
    <row r="527" spans="1:7" x14ac:dyDescent="0.25">
      <c r="A527" s="76"/>
      <c r="B527" s="8"/>
      <c r="C527" s="9"/>
      <c r="D527" s="8"/>
      <c r="E527" s="34" t="s">
        <v>9</v>
      </c>
      <c r="F527" s="75"/>
      <c r="G527" s="20"/>
    </row>
    <row r="528" spans="1:7" x14ac:dyDescent="0.25">
      <c r="A528" s="19"/>
      <c r="B528" s="8"/>
      <c r="C528" s="8"/>
      <c r="D528" s="8"/>
      <c r="E528" s="8"/>
      <c r="F528" s="82"/>
      <c r="G528" s="59"/>
    </row>
    <row r="529" spans="1:7" x14ac:dyDescent="0.25">
      <c r="A529" s="77" t="s">
        <v>361</v>
      </c>
      <c r="B529" s="1"/>
      <c r="C529" s="14"/>
      <c r="D529" s="1"/>
      <c r="E529" s="8"/>
      <c r="F529" s="31"/>
      <c r="G529" s="59"/>
    </row>
    <row r="530" spans="1:7" x14ac:dyDescent="0.25">
      <c r="A530" s="86" t="s">
        <v>362</v>
      </c>
      <c r="B530" s="85">
        <v>2196</v>
      </c>
      <c r="C530" s="9">
        <v>42688</v>
      </c>
      <c r="D530" s="85">
        <v>2</v>
      </c>
      <c r="E530" s="171" t="s">
        <v>363</v>
      </c>
      <c r="F530" s="86">
        <v>1995</v>
      </c>
      <c r="G530" s="59">
        <f>D530*F530</f>
        <v>3990</v>
      </c>
    </row>
    <row r="531" spans="1:7" x14ac:dyDescent="0.25">
      <c r="A531" s="84"/>
      <c r="B531" s="85"/>
      <c r="C531" s="9"/>
      <c r="D531" s="85"/>
      <c r="E531" s="172" t="s">
        <v>9</v>
      </c>
      <c r="F531" s="86"/>
      <c r="G531" s="161">
        <v>3990</v>
      </c>
    </row>
    <row r="532" spans="1:7" x14ac:dyDescent="0.25">
      <c r="A532" s="84"/>
      <c r="B532" s="85"/>
      <c r="C532" s="9"/>
      <c r="D532" s="85"/>
      <c r="E532" s="85"/>
      <c r="F532" s="87"/>
      <c r="G532" s="59"/>
    </row>
    <row r="533" spans="1:7" x14ac:dyDescent="0.25">
      <c r="A533" s="84"/>
      <c r="B533" s="85"/>
      <c r="C533" s="88"/>
      <c r="D533" s="85"/>
      <c r="E533" s="172" t="s">
        <v>9</v>
      </c>
      <c r="F533" s="89"/>
      <c r="G533" s="75"/>
    </row>
    <row r="534" spans="1:7" x14ac:dyDescent="0.25">
      <c r="A534" s="90" t="s">
        <v>364</v>
      </c>
      <c r="B534" s="85"/>
      <c r="C534" s="88"/>
      <c r="D534" s="85"/>
      <c r="E534" s="172"/>
      <c r="F534" s="89"/>
      <c r="G534" s="75"/>
    </row>
    <row r="535" spans="1:7" x14ac:dyDescent="0.25">
      <c r="A535" s="84"/>
      <c r="B535" s="85"/>
      <c r="C535" s="88"/>
      <c r="D535" s="85"/>
      <c r="E535" s="172" t="s">
        <v>9</v>
      </c>
      <c r="F535" s="89"/>
      <c r="G535" s="91"/>
    </row>
    <row r="536" spans="1:7" x14ac:dyDescent="0.25">
      <c r="A536" s="84"/>
      <c r="B536" s="85"/>
      <c r="C536" s="88"/>
      <c r="D536" s="85"/>
      <c r="E536" s="85"/>
      <c r="F536" s="87"/>
      <c r="G536" s="59"/>
    </row>
    <row r="537" spans="1:7" ht="15.75" thickBot="1" x14ac:dyDescent="0.3">
      <c r="A537" s="149"/>
      <c r="B537" s="3"/>
      <c r="C537" s="3"/>
      <c r="D537" s="3"/>
      <c r="E537" s="173" t="s">
        <v>73</v>
      </c>
      <c r="F537" s="92"/>
      <c r="G537" s="174">
        <f>G497+G482+G505+G523+G531</f>
        <v>99881.697000000597</v>
      </c>
    </row>
    <row r="538" spans="1:7" x14ac:dyDescent="0.25">
      <c r="A538" s="131"/>
      <c r="B538" s="131"/>
      <c r="C538" s="131"/>
      <c r="D538" s="131"/>
      <c r="E538" s="131"/>
      <c r="F538" s="131"/>
      <c r="G538" s="131"/>
    </row>
    <row r="539" spans="1:7" x14ac:dyDescent="0.25">
      <c r="A539" s="131"/>
      <c r="B539" s="131"/>
      <c r="C539" s="131"/>
      <c r="D539" s="131"/>
      <c r="E539" s="131"/>
      <c r="F539" s="131"/>
      <c r="G539" s="131"/>
    </row>
    <row r="540" spans="1:7" x14ac:dyDescent="0.25">
      <c r="A540" s="131"/>
      <c r="B540" s="131"/>
      <c r="C540" s="131"/>
      <c r="D540" s="131"/>
      <c r="E540" s="131"/>
      <c r="F540" s="131"/>
      <c r="G540" s="131"/>
    </row>
    <row r="541" spans="1:7" x14ac:dyDescent="0.25">
      <c r="A541" s="131"/>
      <c r="B541" s="131"/>
      <c r="C541" s="131"/>
      <c r="D541" s="131"/>
      <c r="E541" s="131"/>
      <c r="F541" s="131"/>
      <c r="G541" s="131"/>
    </row>
    <row r="542" spans="1:7" x14ac:dyDescent="0.25">
      <c r="A542" s="131"/>
      <c r="B542" s="131"/>
      <c r="C542" s="131"/>
      <c r="D542" s="131"/>
      <c r="E542" s="131"/>
      <c r="F542" s="131"/>
      <c r="G542" s="131"/>
    </row>
    <row r="543" spans="1:7" x14ac:dyDescent="0.25">
      <c r="A543" s="131"/>
      <c r="B543" s="131"/>
      <c r="C543" s="131"/>
      <c r="D543" s="131"/>
      <c r="E543" s="131"/>
      <c r="F543" s="131"/>
      <c r="G543" s="131"/>
    </row>
    <row r="544" spans="1:7" x14ac:dyDescent="0.25">
      <c r="A544" s="131"/>
      <c r="B544" s="131"/>
      <c r="C544" s="131"/>
      <c r="D544" s="131"/>
      <c r="E544" s="131"/>
      <c r="F544" s="131"/>
      <c r="G544" s="131"/>
    </row>
    <row r="545" spans="1:7" x14ac:dyDescent="0.25">
      <c r="A545" s="131"/>
      <c r="B545" s="131"/>
      <c r="C545" s="131"/>
      <c r="D545" s="131"/>
      <c r="E545" s="131"/>
      <c r="F545" s="131"/>
      <c r="G545" s="131"/>
    </row>
    <row r="546" spans="1:7" x14ac:dyDescent="0.25">
      <c r="A546" s="131"/>
      <c r="B546" s="131"/>
      <c r="C546" s="131"/>
      <c r="D546" s="131"/>
      <c r="E546" s="131"/>
      <c r="F546" s="131"/>
      <c r="G546" s="131"/>
    </row>
    <row r="547" spans="1:7" x14ac:dyDescent="0.25">
      <c r="A547" s="131"/>
      <c r="B547" s="131"/>
      <c r="C547" s="131"/>
      <c r="D547" s="131"/>
      <c r="E547" s="131"/>
      <c r="F547" s="131"/>
      <c r="G547" s="131"/>
    </row>
    <row r="548" spans="1:7" x14ac:dyDescent="0.25">
      <c r="A548" s="131"/>
      <c r="B548" s="131"/>
      <c r="C548" s="131"/>
      <c r="D548" s="131"/>
      <c r="E548" s="131"/>
      <c r="F548" s="131"/>
      <c r="G548" s="131"/>
    </row>
    <row r="549" spans="1:7" x14ac:dyDescent="0.25">
      <c r="A549" s="131"/>
      <c r="B549" s="131"/>
      <c r="C549" s="131"/>
      <c r="D549" s="131"/>
      <c r="E549" s="131"/>
      <c r="F549" s="131"/>
      <c r="G549" s="131"/>
    </row>
    <row r="550" spans="1:7" x14ac:dyDescent="0.25">
      <c r="A550" s="131"/>
      <c r="B550" s="131"/>
      <c r="C550" s="131"/>
      <c r="D550" s="131"/>
      <c r="E550" s="131"/>
      <c r="F550" s="131"/>
      <c r="G550" s="131"/>
    </row>
    <row r="551" spans="1:7" x14ac:dyDescent="0.25">
      <c r="A551" s="131"/>
      <c r="B551" s="131"/>
      <c r="C551" s="131"/>
      <c r="D551" s="131"/>
      <c r="E551" s="131"/>
      <c r="F551" s="131"/>
      <c r="G551" s="131"/>
    </row>
    <row r="552" spans="1:7" x14ac:dyDescent="0.25">
      <c r="A552" s="131"/>
      <c r="B552" s="131"/>
      <c r="C552" s="131"/>
      <c r="D552" s="131"/>
      <c r="E552" s="131"/>
      <c r="F552" s="131"/>
      <c r="G552" s="131"/>
    </row>
    <row r="553" spans="1:7" x14ac:dyDescent="0.25">
      <c r="A553" s="131"/>
      <c r="B553" s="131"/>
      <c r="C553" s="131"/>
      <c r="D553" s="131"/>
      <c r="E553" s="131"/>
      <c r="F553" s="131"/>
      <c r="G553" s="131"/>
    </row>
    <row r="554" spans="1:7" x14ac:dyDescent="0.25">
      <c r="A554" s="131"/>
      <c r="B554" s="131"/>
      <c r="C554" s="131"/>
      <c r="D554" s="131"/>
      <c r="E554" s="131"/>
      <c r="F554" s="131"/>
      <c r="G554" s="131"/>
    </row>
    <row r="555" spans="1:7" x14ac:dyDescent="0.25">
      <c r="A555" s="131"/>
      <c r="B555" s="131"/>
      <c r="C555" s="131"/>
      <c r="D555" s="131"/>
      <c r="E555" s="131"/>
      <c r="F555" s="131"/>
      <c r="G555" s="131"/>
    </row>
    <row r="556" spans="1:7" x14ac:dyDescent="0.25">
      <c r="A556" s="131"/>
      <c r="B556" s="131"/>
      <c r="C556" s="131"/>
      <c r="D556" s="131"/>
      <c r="E556" s="131"/>
      <c r="F556" s="131"/>
      <c r="G556" s="131"/>
    </row>
    <row r="557" spans="1:7" x14ac:dyDescent="0.25">
      <c r="A557" s="131"/>
      <c r="B557" s="131"/>
      <c r="C557" s="131"/>
      <c r="D557" s="131"/>
      <c r="E557" s="131"/>
      <c r="F557" s="131"/>
      <c r="G557" s="131"/>
    </row>
    <row r="558" spans="1:7" x14ac:dyDescent="0.25">
      <c r="A558" s="131"/>
      <c r="B558" s="131"/>
      <c r="C558" s="131"/>
      <c r="D558" s="131"/>
      <c r="E558" s="131"/>
      <c r="F558" s="131"/>
      <c r="G558" s="131"/>
    </row>
    <row r="559" spans="1:7" x14ac:dyDescent="0.25">
      <c r="A559" s="131"/>
      <c r="B559" s="131"/>
      <c r="C559" s="131"/>
      <c r="D559" s="131"/>
      <c r="E559" s="131"/>
      <c r="F559" s="131"/>
      <c r="G559" s="131"/>
    </row>
    <row r="560" spans="1:7" x14ac:dyDescent="0.25">
      <c r="A560" s="131"/>
      <c r="B560" s="131"/>
      <c r="C560" s="131"/>
      <c r="D560" s="131"/>
      <c r="E560" s="131"/>
      <c r="F560" s="131"/>
      <c r="G560" s="131"/>
    </row>
    <row r="561" spans="1:7" ht="15.75" thickBot="1" x14ac:dyDescent="0.3">
      <c r="A561" s="131"/>
      <c r="B561" s="131"/>
      <c r="C561" s="131"/>
      <c r="D561" s="131"/>
      <c r="E561" s="131"/>
      <c r="F561" s="131"/>
      <c r="G561" s="131"/>
    </row>
    <row r="562" spans="1:7" x14ac:dyDescent="0.25">
      <c r="A562" s="246" t="s">
        <v>0</v>
      </c>
      <c r="B562" s="247"/>
      <c r="C562" s="247"/>
      <c r="D562" s="247"/>
      <c r="E562" s="247"/>
      <c r="F562" s="247"/>
      <c r="G562" s="248"/>
    </row>
    <row r="563" spans="1:7" x14ac:dyDescent="0.25">
      <c r="A563" s="249" t="s">
        <v>366</v>
      </c>
      <c r="B563" s="250"/>
      <c r="C563" s="250"/>
      <c r="D563" s="250"/>
      <c r="E563" s="250"/>
      <c r="F563" s="250"/>
      <c r="G563" s="251"/>
    </row>
    <row r="564" spans="1:7" ht="15.75" thickBot="1" x14ac:dyDescent="0.3">
      <c r="A564" s="243" t="s">
        <v>2</v>
      </c>
      <c r="B564" s="244"/>
      <c r="C564" s="244"/>
      <c r="D564" s="244"/>
      <c r="E564" s="244"/>
      <c r="F564" s="244"/>
      <c r="G564" s="245"/>
    </row>
    <row r="565" spans="1:7" x14ac:dyDescent="0.25">
      <c r="A565" s="153"/>
      <c r="B565" s="110"/>
      <c r="C565" s="110"/>
      <c r="D565" s="110"/>
      <c r="E565" s="110"/>
      <c r="F565" s="111"/>
      <c r="G565" s="154"/>
    </row>
    <row r="566" spans="1:7" x14ac:dyDescent="0.25">
      <c r="A566" s="93" t="s">
        <v>315</v>
      </c>
      <c r="B566" s="94" t="s">
        <v>316</v>
      </c>
      <c r="C566" s="94" t="s">
        <v>317</v>
      </c>
      <c r="D566" s="94" t="s">
        <v>318</v>
      </c>
      <c r="E566" s="94" t="s">
        <v>319</v>
      </c>
      <c r="F566" s="95" t="s">
        <v>320</v>
      </c>
      <c r="G566" s="96" t="s">
        <v>321</v>
      </c>
    </row>
    <row r="567" spans="1:7" x14ac:dyDescent="0.25">
      <c r="A567" s="34" t="s">
        <v>3</v>
      </c>
      <c r="B567" s="34" t="s">
        <v>4</v>
      </c>
      <c r="C567" s="34" t="s">
        <v>208</v>
      </c>
      <c r="D567" s="34" t="s">
        <v>6</v>
      </c>
      <c r="E567" s="34" t="s">
        <v>7</v>
      </c>
      <c r="F567" s="35" t="s">
        <v>209</v>
      </c>
      <c r="G567" s="36" t="s">
        <v>210</v>
      </c>
    </row>
    <row r="568" spans="1:7" x14ac:dyDescent="0.25">
      <c r="A568" s="7" t="s">
        <v>211</v>
      </c>
      <c r="B568" s="34"/>
      <c r="C568" s="34"/>
      <c r="D568" s="34"/>
      <c r="E568" s="8"/>
      <c r="F568" s="150"/>
      <c r="G568" s="104">
        <v>0</v>
      </c>
    </row>
    <row r="569" spans="1:7" x14ac:dyDescent="0.25">
      <c r="A569" s="7"/>
      <c r="B569" s="34"/>
      <c r="C569" s="34"/>
      <c r="D569" s="34"/>
      <c r="E569" s="8"/>
      <c r="F569" s="35"/>
      <c r="G569" s="104"/>
    </row>
    <row r="570" spans="1:7" x14ac:dyDescent="0.25">
      <c r="A570" s="7" t="s">
        <v>11</v>
      </c>
      <c r="B570" s="8"/>
      <c r="C570" s="9"/>
      <c r="D570" s="8"/>
      <c r="E570" s="1"/>
      <c r="F570" s="10"/>
      <c r="G570" s="97">
        <v>0</v>
      </c>
    </row>
    <row r="571" spans="1:7" x14ac:dyDescent="0.25">
      <c r="A571" s="7"/>
      <c r="B571" s="8"/>
      <c r="C571" s="9"/>
      <c r="D571" s="8"/>
      <c r="E571" s="1"/>
      <c r="F571" s="10"/>
      <c r="G571" s="97"/>
    </row>
    <row r="572" spans="1:7" x14ac:dyDescent="0.25">
      <c r="A572" s="12" t="s">
        <v>16</v>
      </c>
      <c r="B572" s="1"/>
      <c r="C572" s="9"/>
      <c r="D572" s="1"/>
      <c r="E572" s="1"/>
      <c r="F572" s="13"/>
      <c r="G572" s="98">
        <f>G573+G574+G575+G576+G577+G578+G579+G580+G581+G582+G583+G584</f>
        <v>173103.5</v>
      </c>
    </row>
    <row r="573" spans="1:7" x14ac:dyDescent="0.25">
      <c r="A573" s="19" t="s">
        <v>367</v>
      </c>
      <c r="B573" s="64">
        <v>14256</v>
      </c>
      <c r="C573" s="65">
        <v>42810</v>
      </c>
      <c r="D573" s="64">
        <v>23</v>
      </c>
      <c r="E573" s="99" t="s">
        <v>368</v>
      </c>
      <c r="F573" s="100">
        <v>457</v>
      </c>
      <c r="G573" s="101">
        <f>F573*D573</f>
        <v>10511</v>
      </c>
    </row>
    <row r="574" spans="1:7" x14ac:dyDescent="0.25">
      <c r="A574" s="19" t="s">
        <v>367</v>
      </c>
      <c r="B574" s="64">
        <v>14256</v>
      </c>
      <c r="C574" s="65">
        <v>42810</v>
      </c>
      <c r="D574" s="64">
        <v>23</v>
      </c>
      <c r="E574" s="99" t="s">
        <v>369</v>
      </c>
      <c r="F574" s="100">
        <v>2376</v>
      </c>
      <c r="G574" s="101">
        <f t="shared" ref="G574:G584" si="11">F574*D574</f>
        <v>54648</v>
      </c>
    </row>
    <row r="575" spans="1:7" x14ac:dyDescent="0.25">
      <c r="A575" s="19" t="s">
        <v>367</v>
      </c>
      <c r="B575" s="64">
        <v>14256</v>
      </c>
      <c r="C575" s="65">
        <v>42810</v>
      </c>
      <c r="D575" s="64">
        <v>23</v>
      </c>
      <c r="E575" s="99" t="s">
        <v>370</v>
      </c>
      <c r="F575" s="100">
        <v>500</v>
      </c>
      <c r="G575" s="101">
        <f t="shared" si="11"/>
        <v>11500</v>
      </c>
    </row>
    <row r="576" spans="1:7" x14ac:dyDescent="0.25">
      <c r="A576" s="19" t="s">
        <v>367</v>
      </c>
      <c r="B576" s="64">
        <v>14255</v>
      </c>
      <c r="C576" s="65">
        <v>42810</v>
      </c>
      <c r="D576" s="64">
        <v>15</v>
      </c>
      <c r="E576" s="99" t="s">
        <v>371</v>
      </c>
      <c r="F576" s="100">
        <v>71.900000000000006</v>
      </c>
      <c r="G576" s="101">
        <f t="shared" si="11"/>
        <v>1078.5</v>
      </c>
    </row>
    <row r="577" spans="1:7" x14ac:dyDescent="0.25">
      <c r="A577" s="19" t="s">
        <v>367</v>
      </c>
      <c r="B577" s="64">
        <v>14255</v>
      </c>
      <c r="C577" s="65">
        <v>42810</v>
      </c>
      <c r="D577" s="64">
        <v>6</v>
      </c>
      <c r="E577" s="99" t="s">
        <v>372</v>
      </c>
      <c r="F577" s="100">
        <v>345</v>
      </c>
      <c r="G577" s="101">
        <f t="shared" si="11"/>
        <v>2070</v>
      </c>
    </row>
    <row r="578" spans="1:7" x14ac:dyDescent="0.25">
      <c r="A578" s="19" t="s">
        <v>367</v>
      </c>
      <c r="B578" s="64">
        <v>14255</v>
      </c>
      <c r="C578" s="65">
        <v>42810</v>
      </c>
      <c r="D578" s="64">
        <v>5</v>
      </c>
      <c r="E578" s="19" t="s">
        <v>373</v>
      </c>
      <c r="F578" s="100">
        <v>433</v>
      </c>
      <c r="G578" s="101">
        <f t="shared" si="11"/>
        <v>2165</v>
      </c>
    </row>
    <row r="579" spans="1:7" x14ac:dyDescent="0.25">
      <c r="A579" s="19" t="s">
        <v>367</v>
      </c>
      <c r="B579" s="64">
        <v>14255</v>
      </c>
      <c r="C579" s="65">
        <v>42810</v>
      </c>
      <c r="D579" s="64">
        <v>20</v>
      </c>
      <c r="E579" s="19" t="s">
        <v>374</v>
      </c>
      <c r="F579" s="100">
        <v>393</v>
      </c>
      <c r="G579" s="101">
        <f t="shared" si="11"/>
        <v>7860</v>
      </c>
    </row>
    <row r="580" spans="1:7" x14ac:dyDescent="0.25">
      <c r="A580" s="19" t="s">
        <v>367</v>
      </c>
      <c r="B580" s="64">
        <v>14255</v>
      </c>
      <c r="C580" s="65">
        <v>42810</v>
      </c>
      <c r="D580" s="64">
        <v>15</v>
      </c>
      <c r="E580" s="99" t="s">
        <v>375</v>
      </c>
      <c r="F580" s="100">
        <v>273</v>
      </c>
      <c r="G580" s="101">
        <f t="shared" si="11"/>
        <v>4095</v>
      </c>
    </row>
    <row r="581" spans="1:7" x14ac:dyDescent="0.25">
      <c r="A581" s="19" t="s">
        <v>367</v>
      </c>
      <c r="B581" s="64">
        <v>14255</v>
      </c>
      <c r="C581" s="65">
        <v>42810</v>
      </c>
      <c r="D581" s="64">
        <v>2</v>
      </c>
      <c r="E581" s="99" t="s">
        <v>376</v>
      </c>
      <c r="F581" s="100">
        <v>1725</v>
      </c>
      <c r="G581" s="101">
        <f t="shared" si="11"/>
        <v>3450</v>
      </c>
    </row>
    <row r="582" spans="1:7" x14ac:dyDescent="0.25">
      <c r="A582" s="19" t="s">
        <v>367</v>
      </c>
      <c r="B582" s="64">
        <v>14257</v>
      </c>
      <c r="C582" s="65">
        <v>42810</v>
      </c>
      <c r="D582" s="64">
        <v>5</v>
      </c>
      <c r="E582" s="99" t="s">
        <v>377</v>
      </c>
      <c r="F582" s="100">
        <v>1895</v>
      </c>
      <c r="G582" s="101">
        <f t="shared" si="11"/>
        <v>9475</v>
      </c>
    </row>
    <row r="583" spans="1:7" x14ac:dyDescent="0.25">
      <c r="A583" s="19" t="s">
        <v>367</v>
      </c>
      <c r="B583" s="64">
        <v>14257</v>
      </c>
      <c r="C583" s="65">
        <v>42810</v>
      </c>
      <c r="D583" s="64">
        <v>5</v>
      </c>
      <c r="E583" s="99" t="s">
        <v>378</v>
      </c>
      <c r="F583" s="100">
        <v>3307</v>
      </c>
      <c r="G583" s="101">
        <f t="shared" si="11"/>
        <v>16535</v>
      </c>
    </row>
    <row r="584" spans="1:7" x14ac:dyDescent="0.25">
      <c r="A584" s="19" t="s">
        <v>367</v>
      </c>
      <c r="B584" s="64">
        <v>14257</v>
      </c>
      <c r="C584" s="65">
        <v>42810</v>
      </c>
      <c r="D584" s="64">
        <v>12</v>
      </c>
      <c r="E584" s="99" t="s">
        <v>379</v>
      </c>
      <c r="F584" s="100">
        <v>4143</v>
      </c>
      <c r="G584" s="101">
        <f t="shared" si="11"/>
        <v>49716</v>
      </c>
    </row>
    <row r="585" spans="1:7" x14ac:dyDescent="0.25">
      <c r="A585" s="12"/>
      <c r="B585" s="1"/>
      <c r="C585" s="9"/>
      <c r="D585" s="1"/>
      <c r="E585" s="1"/>
      <c r="F585" s="13"/>
      <c r="G585" s="98"/>
    </row>
    <row r="586" spans="1:7" x14ac:dyDescent="0.25">
      <c r="A586" s="12" t="s">
        <v>17</v>
      </c>
      <c r="B586" s="8"/>
      <c r="C586" s="14"/>
      <c r="D586" s="8"/>
      <c r="E586" s="8"/>
      <c r="F586" s="11"/>
      <c r="G586" s="97">
        <f>SUM(G587:G587)</f>
        <v>0</v>
      </c>
    </row>
    <row r="587" spans="1:7" x14ac:dyDescent="0.25">
      <c r="A587" s="122"/>
      <c r="B587" s="8"/>
      <c r="C587" s="9"/>
      <c r="D587" s="8"/>
      <c r="E587" s="1"/>
      <c r="F587" s="15"/>
      <c r="G587" s="101"/>
    </row>
    <row r="588" spans="1:7" x14ac:dyDescent="0.25">
      <c r="A588" s="12" t="s">
        <v>18</v>
      </c>
      <c r="B588" s="18"/>
      <c r="C588" s="9"/>
      <c r="D588" s="8"/>
      <c r="E588" s="8"/>
      <c r="F588" s="11"/>
      <c r="G588" s="97">
        <v>0</v>
      </c>
    </row>
    <row r="589" spans="1:7" x14ac:dyDescent="0.25">
      <c r="A589" s="12"/>
      <c r="B589" s="18"/>
      <c r="C589" s="9"/>
      <c r="D589" s="8"/>
      <c r="E589" s="8"/>
      <c r="F589" s="15"/>
      <c r="G589" s="97"/>
    </row>
    <row r="590" spans="1:7" x14ac:dyDescent="0.25">
      <c r="A590" s="12" t="s">
        <v>35</v>
      </c>
      <c r="B590" s="8"/>
      <c r="C590" s="9"/>
      <c r="D590" s="8"/>
      <c r="E590" s="175"/>
      <c r="F590" s="11"/>
      <c r="G590" s="97">
        <v>0</v>
      </c>
    </row>
    <row r="591" spans="1:7" x14ac:dyDescent="0.25">
      <c r="A591" s="17"/>
      <c r="B591" s="18"/>
      <c r="C591" s="9"/>
      <c r="D591" s="8"/>
      <c r="E591" s="175"/>
      <c r="F591" s="102"/>
      <c r="G591" s="103"/>
    </row>
    <row r="592" spans="1:7" x14ac:dyDescent="0.25">
      <c r="A592" s="12" t="s">
        <v>42</v>
      </c>
      <c r="B592" s="8"/>
      <c r="C592" s="9"/>
      <c r="D592" s="8"/>
      <c r="E592" s="175"/>
      <c r="F592" s="21"/>
      <c r="G592" s="104">
        <v>0</v>
      </c>
    </row>
    <row r="593" spans="1:9" x14ac:dyDescent="0.25">
      <c r="A593" s="17"/>
      <c r="B593" s="8"/>
      <c r="C593" s="9"/>
      <c r="D593" s="8"/>
      <c r="E593" s="175"/>
      <c r="F593" s="21"/>
      <c r="G593" s="105"/>
    </row>
    <row r="594" spans="1:9" x14ac:dyDescent="0.25">
      <c r="A594" s="21" t="s">
        <v>56</v>
      </c>
      <c r="B594" s="8"/>
      <c r="C594" s="9"/>
      <c r="D594" s="8"/>
      <c r="E594" s="175"/>
      <c r="F594" s="21"/>
      <c r="G594" s="104">
        <v>0</v>
      </c>
    </row>
    <row r="595" spans="1:9" x14ac:dyDescent="0.25">
      <c r="A595" s="17"/>
      <c r="B595" s="8"/>
      <c r="C595" s="9"/>
      <c r="D595" s="8"/>
      <c r="E595" s="175"/>
      <c r="F595" s="24"/>
      <c r="G595" s="106"/>
    </row>
    <row r="596" spans="1:9" x14ac:dyDescent="0.25">
      <c r="A596" s="21" t="s">
        <v>65</v>
      </c>
      <c r="B596" s="1"/>
      <c r="C596" s="9"/>
      <c r="D596" s="1"/>
      <c r="E596" s="1"/>
      <c r="F596" s="11"/>
      <c r="G596" s="97">
        <v>0</v>
      </c>
    </row>
    <row r="597" spans="1:9" x14ac:dyDescent="0.25">
      <c r="A597" s="36"/>
      <c r="B597" s="27"/>
      <c r="C597" s="14"/>
      <c r="D597" s="1"/>
      <c r="E597" s="1"/>
      <c r="F597" s="24"/>
      <c r="G597" s="107"/>
    </row>
    <row r="598" spans="1:9" x14ac:dyDescent="0.25">
      <c r="A598" s="21" t="s">
        <v>66</v>
      </c>
      <c r="B598" s="1"/>
      <c r="C598" s="14"/>
      <c r="D598" s="1"/>
      <c r="E598" s="1"/>
      <c r="F598" s="11"/>
      <c r="G598" s="97">
        <v>0</v>
      </c>
    </row>
    <row r="599" spans="1:9" x14ac:dyDescent="0.25">
      <c r="A599" s="21"/>
      <c r="B599" s="1"/>
      <c r="C599" s="14"/>
      <c r="D599" s="1"/>
      <c r="E599" s="1"/>
      <c r="F599" s="11"/>
      <c r="G599" s="97"/>
    </row>
    <row r="600" spans="1:9" x14ac:dyDescent="0.25">
      <c r="A600" s="21" t="s">
        <v>68</v>
      </c>
      <c r="B600" s="1"/>
      <c r="C600" s="14"/>
      <c r="D600" s="1"/>
      <c r="E600" s="1"/>
      <c r="F600" s="11"/>
      <c r="G600" s="97">
        <v>0</v>
      </c>
    </row>
    <row r="601" spans="1:9" x14ac:dyDescent="0.25">
      <c r="A601" s="30"/>
      <c r="B601" s="8"/>
      <c r="C601" s="8"/>
      <c r="D601" s="8"/>
      <c r="E601" s="8"/>
      <c r="F601" s="108"/>
      <c r="G601" s="107"/>
    </row>
    <row r="602" spans="1:9" x14ac:dyDescent="0.25">
      <c r="A602" s="21" t="s">
        <v>72</v>
      </c>
      <c r="B602" s="1" t="s">
        <v>258</v>
      </c>
      <c r="C602" s="14"/>
      <c r="D602" s="1" t="s">
        <v>258</v>
      </c>
      <c r="E602" s="1" t="s">
        <v>258</v>
      </c>
      <c r="F602" s="11"/>
      <c r="G602" s="97">
        <v>0</v>
      </c>
    </row>
    <row r="603" spans="1:9" x14ac:dyDescent="0.25">
      <c r="A603" s="12" t="s">
        <v>73</v>
      </c>
      <c r="B603" s="1"/>
      <c r="C603" s="1"/>
      <c r="D603" s="1"/>
      <c r="E603" s="2"/>
      <c r="F603" s="21"/>
      <c r="G603" s="98">
        <f>G568+G570+G572+G586+G588+G590+G592+G594+G596+G598+G600+G602</f>
        <v>173103.5</v>
      </c>
    </row>
    <row r="606" spans="1:9" ht="15.75" x14ac:dyDescent="0.25">
      <c r="A606" s="242" t="s">
        <v>0</v>
      </c>
      <c r="B606" s="242"/>
      <c r="C606" s="242"/>
      <c r="D606" s="242"/>
      <c r="E606" s="242"/>
      <c r="F606" s="242"/>
      <c r="G606" s="242"/>
      <c r="H606" s="240"/>
      <c r="I606" s="240"/>
    </row>
    <row r="607" spans="1:9" ht="15.75" x14ac:dyDescent="0.25">
      <c r="A607" s="242" t="s">
        <v>381</v>
      </c>
      <c r="B607" s="242"/>
      <c r="C607" s="242"/>
      <c r="D607" s="242"/>
      <c r="E607" s="242"/>
      <c r="F607" s="242"/>
      <c r="G607" s="242"/>
      <c r="H607" s="240"/>
      <c r="I607" s="240"/>
    </row>
    <row r="608" spans="1:9" ht="15.75" x14ac:dyDescent="0.25">
      <c r="A608" s="242" t="s">
        <v>2</v>
      </c>
      <c r="B608" s="242"/>
      <c r="C608" s="242"/>
      <c r="D608" s="242"/>
      <c r="E608" s="242"/>
      <c r="F608" s="242"/>
      <c r="G608" s="242"/>
      <c r="H608" s="240"/>
      <c r="I608" s="240"/>
    </row>
    <row r="609" spans="1:9" x14ac:dyDescent="0.25">
      <c r="B609" s="120"/>
      <c r="C609" s="120"/>
      <c r="D609" s="120"/>
      <c r="E609" s="120"/>
      <c r="F609" s="109"/>
    </row>
    <row r="610" spans="1:9" x14ac:dyDescent="0.25">
      <c r="A610" s="178" t="s">
        <v>315</v>
      </c>
      <c r="B610" s="179" t="s">
        <v>316</v>
      </c>
      <c r="C610" s="179" t="s">
        <v>317</v>
      </c>
      <c r="D610" s="179" t="s">
        <v>318</v>
      </c>
      <c r="E610" s="179" t="s">
        <v>319</v>
      </c>
      <c r="F610" s="180" t="s">
        <v>320</v>
      </c>
      <c r="G610" s="181" t="s">
        <v>321</v>
      </c>
      <c r="H610" s="233"/>
      <c r="I610" s="234"/>
    </row>
    <row r="611" spans="1:9" x14ac:dyDescent="0.25">
      <c r="A611" s="34" t="s">
        <v>3</v>
      </c>
      <c r="B611" s="34" t="s">
        <v>4</v>
      </c>
      <c r="C611" s="34" t="s">
        <v>208</v>
      </c>
      <c r="D611" s="34" t="s">
        <v>6</v>
      </c>
      <c r="E611" s="34" t="s">
        <v>7</v>
      </c>
      <c r="F611" s="35" t="s">
        <v>209</v>
      </c>
      <c r="G611" s="36" t="s">
        <v>210</v>
      </c>
      <c r="H611" s="235"/>
      <c r="I611" s="235"/>
    </row>
    <row r="612" spans="1:9" x14ac:dyDescent="0.25">
      <c r="A612" s="182" t="s">
        <v>211</v>
      </c>
      <c r="B612" s="183"/>
      <c r="C612" s="183"/>
      <c r="D612" s="183"/>
      <c r="E612" s="184"/>
      <c r="F612" s="185"/>
      <c r="G612" s="186">
        <v>0</v>
      </c>
      <c r="H612" s="236"/>
      <c r="I612" s="236"/>
    </row>
    <row r="613" spans="1:9" x14ac:dyDescent="0.25">
      <c r="A613" s="182"/>
      <c r="B613" s="183"/>
      <c r="C613" s="183"/>
      <c r="D613" s="183"/>
      <c r="E613" s="184"/>
      <c r="F613" s="187"/>
      <c r="G613" s="186"/>
      <c r="H613" s="236"/>
      <c r="I613" s="236"/>
    </row>
    <row r="614" spans="1:9" x14ac:dyDescent="0.25">
      <c r="A614" s="182" t="s">
        <v>11</v>
      </c>
      <c r="B614" s="188"/>
      <c r="C614" s="189"/>
      <c r="D614" s="188"/>
      <c r="E614" s="190"/>
      <c r="F614" s="191"/>
      <c r="G614" s="192">
        <v>0</v>
      </c>
      <c r="H614" s="236"/>
      <c r="I614" s="236"/>
    </row>
    <row r="615" spans="1:9" x14ac:dyDescent="0.25">
      <c r="A615" s="182"/>
      <c r="B615" s="188"/>
      <c r="C615" s="189"/>
      <c r="D615" s="188"/>
      <c r="E615" s="190"/>
      <c r="F615" s="191"/>
      <c r="G615" s="192"/>
      <c r="H615" s="236"/>
      <c r="I615" s="236"/>
    </row>
    <row r="616" spans="1:9" x14ac:dyDescent="0.25">
      <c r="A616" s="193" t="s">
        <v>16</v>
      </c>
      <c r="B616" s="194"/>
      <c r="C616" s="189"/>
      <c r="D616" s="194"/>
      <c r="E616" s="190"/>
      <c r="F616" s="195"/>
      <c r="G616" s="196">
        <v>0</v>
      </c>
      <c r="H616" s="236"/>
      <c r="I616" s="236"/>
    </row>
    <row r="617" spans="1:9" x14ac:dyDescent="0.25">
      <c r="A617" s="193"/>
      <c r="B617" s="194"/>
      <c r="C617" s="189"/>
      <c r="D617" s="194"/>
      <c r="E617" s="190"/>
      <c r="F617" s="195"/>
      <c r="G617" s="196"/>
      <c r="H617" s="236"/>
      <c r="I617" s="236"/>
    </row>
    <row r="618" spans="1:9" x14ac:dyDescent="0.25">
      <c r="A618" s="193" t="s">
        <v>17</v>
      </c>
      <c r="B618" s="188"/>
      <c r="C618" s="197"/>
      <c r="D618" s="188"/>
      <c r="E618" s="184"/>
      <c r="F618" s="198"/>
      <c r="G618" s="192">
        <f>SUM(G619:G619)</f>
        <v>0</v>
      </c>
      <c r="H618" s="237"/>
      <c r="I618" s="236"/>
    </row>
    <row r="619" spans="1:9" x14ac:dyDescent="0.25">
      <c r="A619" s="199"/>
      <c r="B619" s="188"/>
      <c r="C619" s="189"/>
      <c r="D619" s="188"/>
      <c r="E619" s="190"/>
      <c r="F619" s="200"/>
      <c r="G619" s="201"/>
      <c r="H619" s="236"/>
      <c r="I619" s="236"/>
    </row>
    <row r="620" spans="1:9" x14ac:dyDescent="0.25">
      <c r="A620" s="193" t="s">
        <v>18</v>
      </c>
      <c r="B620" s="202"/>
      <c r="C620" s="189"/>
      <c r="D620" s="188"/>
      <c r="E620" s="184"/>
      <c r="F620" s="198"/>
      <c r="G620" s="192">
        <v>0</v>
      </c>
      <c r="H620" s="236"/>
      <c r="I620" s="236"/>
    </row>
    <row r="621" spans="1:9" x14ac:dyDescent="0.25">
      <c r="A621" s="193"/>
      <c r="B621" s="202"/>
      <c r="C621" s="189"/>
      <c r="D621" s="188"/>
      <c r="E621" s="184"/>
      <c r="F621" s="200"/>
      <c r="G621" s="192"/>
      <c r="H621" s="236"/>
      <c r="I621" s="236"/>
    </row>
    <row r="622" spans="1:9" x14ac:dyDescent="0.25">
      <c r="A622" s="193" t="s">
        <v>35</v>
      </c>
      <c r="B622" s="188"/>
      <c r="C622" s="189"/>
      <c r="D622" s="188"/>
      <c r="E622" s="203"/>
      <c r="F622" s="198"/>
      <c r="G622" s="192">
        <v>0</v>
      </c>
      <c r="H622" s="236"/>
      <c r="I622" s="236"/>
    </row>
    <row r="623" spans="1:9" x14ac:dyDescent="0.25">
      <c r="A623" s="204"/>
      <c r="B623" s="202"/>
      <c r="C623" s="189"/>
      <c r="D623" s="188"/>
      <c r="E623" s="203"/>
      <c r="F623" s="205"/>
      <c r="G623" s="206"/>
      <c r="H623" s="236"/>
      <c r="I623" s="236"/>
    </row>
    <row r="624" spans="1:9" x14ac:dyDescent="0.25">
      <c r="A624" s="193" t="s">
        <v>42</v>
      </c>
      <c r="B624" s="188"/>
      <c r="C624" s="189"/>
      <c r="D624" s="188"/>
      <c r="E624" s="203"/>
      <c r="F624" s="207"/>
      <c r="G624" s="208">
        <f>G625+G626+G627+G628+G629+G630</f>
        <v>11250</v>
      </c>
      <c r="H624" s="236"/>
      <c r="I624" s="236"/>
    </row>
    <row r="625" spans="1:9" x14ac:dyDescent="0.25">
      <c r="A625" s="209" t="s">
        <v>382</v>
      </c>
      <c r="B625" s="210">
        <v>257</v>
      </c>
      <c r="C625" s="211">
        <v>43306</v>
      </c>
      <c r="D625" s="210">
        <v>30</v>
      </c>
      <c r="E625" s="212" t="s">
        <v>383</v>
      </c>
      <c r="F625" s="213">
        <v>48</v>
      </c>
      <c r="G625" s="214">
        <f>D625*F625</f>
        <v>1440</v>
      </c>
      <c r="H625" s="238"/>
      <c r="I625" s="238"/>
    </row>
    <row r="626" spans="1:9" x14ac:dyDescent="0.25">
      <c r="A626" s="209" t="s">
        <v>382</v>
      </c>
      <c r="B626" s="210">
        <v>257</v>
      </c>
      <c r="C626" s="211">
        <v>43306</v>
      </c>
      <c r="D626" s="210">
        <v>20</v>
      </c>
      <c r="E626" s="212" t="s">
        <v>384</v>
      </c>
      <c r="F626" s="213">
        <v>238</v>
      </c>
      <c r="G626" s="214">
        <f t="shared" ref="G626:G637" si="12">D626*F626</f>
        <v>4760</v>
      </c>
      <c r="H626" s="238"/>
      <c r="I626" s="238"/>
    </row>
    <row r="627" spans="1:9" x14ac:dyDescent="0.25">
      <c r="A627" s="209" t="s">
        <v>382</v>
      </c>
      <c r="B627" s="210">
        <v>257</v>
      </c>
      <c r="C627" s="211">
        <v>43306</v>
      </c>
      <c r="D627" s="210">
        <v>1</v>
      </c>
      <c r="E627" s="212" t="s">
        <v>385</v>
      </c>
      <c r="F627" s="213">
        <v>665</v>
      </c>
      <c r="G627" s="214">
        <f t="shared" si="12"/>
        <v>665</v>
      </c>
      <c r="H627" s="238"/>
      <c r="I627" s="238"/>
    </row>
    <row r="628" spans="1:9" x14ac:dyDescent="0.25">
      <c r="A628" s="209" t="s">
        <v>382</v>
      </c>
      <c r="B628" s="210">
        <v>257</v>
      </c>
      <c r="C628" s="211">
        <v>43306</v>
      </c>
      <c r="D628" s="210">
        <v>5</v>
      </c>
      <c r="E628" s="212" t="s">
        <v>386</v>
      </c>
      <c r="F628" s="213">
        <v>99</v>
      </c>
      <c r="G628" s="214">
        <f t="shared" si="12"/>
        <v>495</v>
      </c>
      <c r="H628" s="238"/>
      <c r="I628" s="238"/>
    </row>
    <row r="629" spans="1:9" x14ac:dyDescent="0.25">
      <c r="A629" s="209" t="s">
        <v>382</v>
      </c>
      <c r="B629" s="210">
        <v>257</v>
      </c>
      <c r="C629" s="211">
        <v>43306</v>
      </c>
      <c r="D629" s="210">
        <v>5</v>
      </c>
      <c r="E629" s="212" t="s">
        <v>387</v>
      </c>
      <c r="F629" s="213">
        <v>718</v>
      </c>
      <c r="G629" s="214">
        <f t="shared" si="12"/>
        <v>3590</v>
      </c>
      <c r="H629" s="238"/>
      <c r="I629" s="238"/>
    </row>
    <row r="630" spans="1:9" x14ac:dyDescent="0.25">
      <c r="A630" s="209" t="s">
        <v>382</v>
      </c>
      <c r="B630" s="210">
        <v>257</v>
      </c>
      <c r="C630" s="211">
        <v>43306</v>
      </c>
      <c r="D630" s="210">
        <v>2</v>
      </c>
      <c r="E630" s="212" t="s">
        <v>388</v>
      </c>
      <c r="F630" s="213">
        <v>150</v>
      </c>
      <c r="G630" s="214">
        <f t="shared" si="12"/>
        <v>300</v>
      </c>
      <c r="H630" s="238"/>
      <c r="I630" s="238"/>
    </row>
    <row r="631" spans="1:9" x14ac:dyDescent="0.25">
      <c r="A631" s="215" t="s">
        <v>389</v>
      </c>
      <c r="B631" s="216">
        <v>2279</v>
      </c>
      <c r="C631" s="217">
        <v>43301</v>
      </c>
      <c r="D631" s="218">
        <v>20</v>
      </c>
      <c r="E631" s="219" t="s">
        <v>390</v>
      </c>
      <c r="F631" s="220">
        <v>159.9</v>
      </c>
      <c r="G631" s="214">
        <f t="shared" si="12"/>
        <v>3198</v>
      </c>
      <c r="H631" s="238"/>
      <c r="I631" s="238"/>
    </row>
    <row r="632" spans="1:9" x14ac:dyDescent="0.25">
      <c r="A632" s="215" t="s">
        <v>389</v>
      </c>
      <c r="B632" s="216">
        <v>2279</v>
      </c>
      <c r="C632" s="217">
        <v>43301</v>
      </c>
      <c r="D632" s="218">
        <v>10</v>
      </c>
      <c r="E632" s="219" t="s">
        <v>391</v>
      </c>
      <c r="F632" s="220">
        <v>240</v>
      </c>
      <c r="G632" s="214">
        <f t="shared" si="12"/>
        <v>2400</v>
      </c>
      <c r="H632" s="238"/>
      <c r="I632" s="238"/>
    </row>
    <row r="633" spans="1:9" x14ac:dyDescent="0.25">
      <c r="A633" s="215" t="s">
        <v>389</v>
      </c>
      <c r="B633" s="216">
        <v>2279</v>
      </c>
      <c r="C633" s="217">
        <v>43301</v>
      </c>
      <c r="D633" s="218">
        <v>10</v>
      </c>
      <c r="E633" s="219" t="s">
        <v>392</v>
      </c>
      <c r="F633" s="220">
        <v>310</v>
      </c>
      <c r="G633" s="214">
        <f t="shared" si="12"/>
        <v>3100</v>
      </c>
      <c r="H633" s="238"/>
      <c r="I633" s="238"/>
    </row>
    <row r="634" spans="1:9" x14ac:dyDescent="0.25">
      <c r="A634" s="215" t="s">
        <v>389</v>
      </c>
      <c r="B634" s="216">
        <v>2279</v>
      </c>
      <c r="C634" s="217">
        <v>43301</v>
      </c>
      <c r="D634" s="218">
        <v>15</v>
      </c>
      <c r="E634" s="219" t="s">
        <v>393</v>
      </c>
      <c r="F634" s="220">
        <v>552</v>
      </c>
      <c r="G634" s="214">
        <f t="shared" si="12"/>
        <v>8280</v>
      </c>
      <c r="H634" s="238"/>
      <c r="I634" s="238"/>
    </row>
    <row r="635" spans="1:9" x14ac:dyDescent="0.25">
      <c r="A635" s="215" t="s">
        <v>389</v>
      </c>
      <c r="B635" s="216">
        <v>2279</v>
      </c>
      <c r="C635" s="217">
        <v>43301</v>
      </c>
      <c r="D635" s="218">
        <v>50</v>
      </c>
      <c r="E635" s="219" t="s">
        <v>394</v>
      </c>
      <c r="F635" s="220">
        <v>10.9</v>
      </c>
      <c r="G635" s="214">
        <f t="shared" si="12"/>
        <v>545</v>
      </c>
      <c r="H635" s="238"/>
      <c r="I635" s="238"/>
    </row>
    <row r="636" spans="1:9" x14ac:dyDescent="0.25">
      <c r="A636" s="215" t="s">
        <v>389</v>
      </c>
      <c r="B636" s="216">
        <v>2279</v>
      </c>
      <c r="C636" s="217">
        <v>43301</v>
      </c>
      <c r="D636" s="218">
        <v>50</v>
      </c>
      <c r="E636" s="219" t="s">
        <v>395</v>
      </c>
      <c r="F636" s="220">
        <v>35.4</v>
      </c>
      <c r="G636" s="214">
        <f t="shared" si="12"/>
        <v>1770</v>
      </c>
      <c r="H636" s="238"/>
      <c r="I636" s="238"/>
    </row>
    <row r="637" spans="1:9" x14ac:dyDescent="0.25">
      <c r="A637" s="215" t="s">
        <v>389</v>
      </c>
      <c r="B637" s="216">
        <v>2279</v>
      </c>
      <c r="C637" s="217">
        <v>43301</v>
      </c>
      <c r="D637" s="218">
        <v>12</v>
      </c>
      <c r="E637" s="219" t="s">
        <v>396</v>
      </c>
      <c r="F637" s="220">
        <v>23</v>
      </c>
      <c r="G637" s="214">
        <f t="shared" si="12"/>
        <v>276</v>
      </c>
      <c r="H637" s="238"/>
      <c r="I637" s="238"/>
    </row>
    <row r="638" spans="1:9" x14ac:dyDescent="0.25">
      <c r="A638" s="221"/>
      <c r="B638" s="188"/>
      <c r="C638" s="189"/>
      <c r="D638" s="188"/>
      <c r="E638" s="203"/>
      <c r="F638" s="222"/>
      <c r="G638" s="223"/>
      <c r="H638" s="236"/>
      <c r="I638" s="236"/>
    </row>
    <row r="639" spans="1:9" x14ac:dyDescent="0.25">
      <c r="A639" s="207" t="s">
        <v>65</v>
      </c>
      <c r="B639" s="194"/>
      <c r="C639" s="189"/>
      <c r="D639" s="194"/>
      <c r="E639" s="190"/>
      <c r="F639" s="198"/>
      <c r="G639" s="192">
        <v>0</v>
      </c>
      <c r="H639" s="236"/>
      <c r="I639" s="236"/>
    </row>
    <row r="640" spans="1:9" x14ac:dyDescent="0.25">
      <c r="A640" s="224"/>
      <c r="B640" s="225"/>
      <c r="C640" s="197"/>
      <c r="D640" s="194"/>
      <c r="E640" s="190"/>
      <c r="F640" s="222"/>
      <c r="G640" s="226"/>
      <c r="H640" s="236"/>
      <c r="I640" s="236"/>
    </row>
    <row r="641" spans="1:9" x14ac:dyDescent="0.25">
      <c r="A641" s="207" t="s">
        <v>66</v>
      </c>
      <c r="B641" s="194"/>
      <c r="C641" s="197"/>
      <c r="D641" s="194"/>
      <c r="E641" s="190"/>
      <c r="F641" s="198"/>
      <c r="G641" s="192">
        <v>0</v>
      </c>
      <c r="H641" s="236"/>
      <c r="I641" s="236"/>
    </row>
    <row r="642" spans="1:9" x14ac:dyDescent="0.25">
      <c r="A642" s="207"/>
      <c r="B642" s="194"/>
      <c r="C642" s="197"/>
      <c r="D642" s="194"/>
      <c r="E642" s="190"/>
      <c r="F642" s="198"/>
      <c r="G642" s="192"/>
      <c r="H642" s="236"/>
      <c r="I642" s="236"/>
    </row>
    <row r="643" spans="1:9" x14ac:dyDescent="0.25">
      <c r="A643" s="207" t="s">
        <v>68</v>
      </c>
      <c r="B643" s="194"/>
      <c r="C643" s="197"/>
      <c r="D643" s="194"/>
      <c r="E643" s="190"/>
      <c r="F643" s="198"/>
      <c r="G643" s="192">
        <f>G644</f>
        <v>9100</v>
      </c>
      <c r="H643" s="236"/>
      <c r="I643" s="236"/>
    </row>
    <row r="644" spans="1:9" x14ac:dyDescent="0.25">
      <c r="A644" s="209" t="s">
        <v>382</v>
      </c>
      <c r="B644" s="188">
        <v>290</v>
      </c>
      <c r="C644" s="189">
        <v>43424</v>
      </c>
      <c r="D644" s="188">
        <v>1</v>
      </c>
      <c r="E644" s="184" t="s">
        <v>397</v>
      </c>
      <c r="F644" s="227">
        <v>9100</v>
      </c>
      <c r="G644" s="226">
        <f>F644*D644</f>
        <v>9100</v>
      </c>
      <c r="H644" s="236"/>
      <c r="I644" s="236"/>
    </row>
    <row r="645" spans="1:9" x14ac:dyDescent="0.25">
      <c r="A645" s="207" t="s">
        <v>72</v>
      </c>
      <c r="B645" s="194" t="s">
        <v>258</v>
      </c>
      <c r="C645" s="197"/>
      <c r="D645" s="194" t="s">
        <v>258</v>
      </c>
      <c r="E645" s="190" t="s">
        <v>258</v>
      </c>
      <c r="F645" s="198"/>
      <c r="G645" s="192">
        <v>0</v>
      </c>
      <c r="H645" s="236"/>
      <c r="I645" s="236"/>
    </row>
    <row r="646" spans="1:9" ht="15.75" x14ac:dyDescent="0.25">
      <c r="A646" s="228" t="s">
        <v>73</v>
      </c>
      <c r="B646" s="229"/>
      <c r="C646" s="229"/>
      <c r="D646" s="229"/>
      <c r="E646" s="230"/>
      <c r="F646" s="231"/>
      <c r="G646" s="232">
        <f>G645+G643+G641+G639+G637+G624+G622+G620+G618+G616+G614+G612</f>
        <v>20626</v>
      </c>
      <c r="H646" s="239"/>
      <c r="I646" s="239"/>
    </row>
    <row r="649" spans="1:9" ht="15.75" x14ac:dyDescent="0.25">
      <c r="A649" s="242" t="s">
        <v>0</v>
      </c>
      <c r="B649" s="242"/>
      <c r="C649" s="242"/>
      <c r="D649" s="242"/>
      <c r="E649" s="242"/>
      <c r="F649" s="242"/>
      <c r="G649" s="242"/>
    </row>
    <row r="650" spans="1:9" ht="15.75" x14ac:dyDescent="0.25">
      <c r="A650" s="242" t="s">
        <v>400</v>
      </c>
      <c r="B650" s="242"/>
      <c r="C650" s="242"/>
      <c r="D650" s="242"/>
      <c r="E650" s="242"/>
      <c r="F650" s="242"/>
      <c r="G650" s="242"/>
    </row>
    <row r="651" spans="1:9" ht="15.75" x14ac:dyDescent="0.25">
      <c r="A651" s="242" t="s">
        <v>2</v>
      </c>
      <c r="B651" s="242"/>
      <c r="C651" s="242"/>
      <c r="D651" s="242"/>
      <c r="E651" s="242"/>
      <c r="F651" s="242"/>
      <c r="G651" s="242"/>
    </row>
    <row r="652" spans="1:9" x14ac:dyDescent="0.25">
      <c r="B652" s="120"/>
      <c r="C652" s="120"/>
      <c r="D652" s="120"/>
      <c r="E652" s="120"/>
      <c r="F652" s="109"/>
    </row>
    <row r="653" spans="1:9" x14ac:dyDescent="0.25">
      <c r="A653" s="178" t="s">
        <v>315</v>
      </c>
      <c r="B653" s="179" t="s">
        <v>316</v>
      </c>
      <c r="C653" s="179" t="s">
        <v>317</v>
      </c>
      <c r="D653" s="179" t="s">
        <v>318</v>
      </c>
      <c r="E653" s="179" t="s">
        <v>319</v>
      </c>
      <c r="F653" s="180" t="s">
        <v>320</v>
      </c>
      <c r="G653" s="181" t="s">
        <v>321</v>
      </c>
    </row>
    <row r="654" spans="1:9" x14ac:dyDescent="0.25">
      <c r="A654" s="34" t="s">
        <v>3</v>
      </c>
      <c r="B654" s="34" t="s">
        <v>4</v>
      </c>
      <c r="C654" s="34" t="s">
        <v>208</v>
      </c>
      <c r="D654" s="34" t="s">
        <v>6</v>
      </c>
      <c r="E654" s="34" t="s">
        <v>7</v>
      </c>
      <c r="F654" s="35" t="s">
        <v>209</v>
      </c>
      <c r="G654" s="36" t="s">
        <v>210</v>
      </c>
    </row>
    <row r="655" spans="1:9" x14ac:dyDescent="0.25">
      <c r="A655" s="182" t="s">
        <v>211</v>
      </c>
      <c r="B655" s="183"/>
      <c r="C655" s="183"/>
      <c r="D655" s="183"/>
      <c r="E655" s="184"/>
      <c r="F655" s="185"/>
      <c r="G655" s="186">
        <v>0</v>
      </c>
    </row>
    <row r="656" spans="1:9" x14ac:dyDescent="0.25">
      <c r="A656" s="182"/>
      <c r="B656" s="183"/>
      <c r="C656" s="183"/>
      <c r="D656" s="183"/>
      <c r="E656" s="184"/>
      <c r="F656" s="187"/>
      <c r="G656" s="186"/>
    </row>
    <row r="657" spans="1:7" x14ac:dyDescent="0.25">
      <c r="A657" s="182" t="s">
        <v>11</v>
      </c>
      <c r="B657" s="188"/>
      <c r="C657" s="189"/>
      <c r="D657" s="188"/>
      <c r="E657" s="190"/>
      <c r="F657" s="191"/>
      <c r="G657" s="192">
        <v>0</v>
      </c>
    </row>
    <row r="658" spans="1:7" x14ac:dyDescent="0.25">
      <c r="A658" s="182"/>
      <c r="B658" s="188"/>
      <c r="C658" s="189"/>
      <c r="D658" s="188"/>
      <c r="E658" s="190"/>
      <c r="F658" s="191"/>
      <c r="G658" s="192"/>
    </row>
    <row r="659" spans="1:7" x14ac:dyDescent="0.25">
      <c r="A659" s="193" t="s">
        <v>16</v>
      </c>
      <c r="B659" s="194"/>
      <c r="C659" s="189"/>
      <c r="D659" s="194"/>
      <c r="E659" s="190"/>
      <c r="F659" s="195"/>
      <c r="G659" s="196">
        <v>0</v>
      </c>
    </row>
    <row r="660" spans="1:7" x14ac:dyDescent="0.25">
      <c r="A660" s="193"/>
      <c r="B660" s="194"/>
      <c r="C660" s="189"/>
      <c r="D660" s="194"/>
      <c r="E660" s="190"/>
      <c r="F660" s="195"/>
      <c r="G660" s="196"/>
    </row>
    <row r="661" spans="1:7" x14ac:dyDescent="0.25">
      <c r="A661" s="193" t="s">
        <v>17</v>
      </c>
      <c r="B661" s="188"/>
      <c r="C661" s="197"/>
      <c r="D661" s="188"/>
      <c r="E661" s="184"/>
      <c r="F661" s="198"/>
      <c r="G661" s="192">
        <f>SUM(G662:G662)</f>
        <v>0</v>
      </c>
    </row>
    <row r="662" spans="1:7" x14ac:dyDescent="0.25">
      <c r="A662" s="199"/>
      <c r="B662" s="188"/>
      <c r="C662" s="189"/>
      <c r="D662" s="188"/>
      <c r="E662" s="190"/>
      <c r="F662" s="200"/>
      <c r="G662" s="201"/>
    </row>
    <row r="663" spans="1:7" x14ac:dyDescent="0.25">
      <c r="A663" s="193" t="s">
        <v>18</v>
      </c>
      <c r="B663" s="202"/>
      <c r="C663" s="189"/>
      <c r="D663" s="188"/>
      <c r="E663" s="184"/>
      <c r="F663" s="198"/>
      <c r="G663" s="192">
        <v>0</v>
      </c>
    </row>
    <row r="664" spans="1:7" x14ac:dyDescent="0.25">
      <c r="A664" s="193"/>
      <c r="B664" s="202"/>
      <c r="C664" s="189"/>
      <c r="D664" s="188"/>
      <c r="E664" s="184"/>
      <c r="F664" s="200"/>
      <c r="G664" s="192"/>
    </row>
    <row r="665" spans="1:7" x14ac:dyDescent="0.25">
      <c r="A665" s="193" t="s">
        <v>35</v>
      </c>
      <c r="B665" s="188"/>
      <c r="C665" s="189"/>
      <c r="D665" s="188"/>
      <c r="E665" s="203"/>
      <c r="F665" s="198"/>
      <c r="G665" s="192">
        <v>0</v>
      </c>
    </row>
    <row r="666" spans="1:7" x14ac:dyDescent="0.25">
      <c r="A666" s="204"/>
      <c r="B666" s="202"/>
      <c r="C666" s="189"/>
      <c r="D666" s="188"/>
      <c r="E666" s="203"/>
      <c r="F666" s="205"/>
      <c r="G666" s="206"/>
    </row>
    <row r="667" spans="1:7" x14ac:dyDescent="0.25">
      <c r="A667" s="193" t="s">
        <v>42</v>
      </c>
      <c r="B667" s="188"/>
      <c r="C667" s="189"/>
      <c r="D667" s="188"/>
      <c r="E667" s="203"/>
      <c r="F667" s="207"/>
      <c r="G667" s="208">
        <v>0</v>
      </c>
    </row>
    <row r="668" spans="1:7" x14ac:dyDescent="0.25">
      <c r="A668" s="193"/>
      <c r="B668" s="188"/>
      <c r="C668" s="189"/>
      <c r="D668" s="188"/>
      <c r="E668" s="203"/>
      <c r="F668" s="207"/>
      <c r="G668" s="208"/>
    </row>
    <row r="669" spans="1:7" x14ac:dyDescent="0.25">
      <c r="A669" s="207" t="s">
        <v>56</v>
      </c>
      <c r="B669" s="188"/>
      <c r="C669" s="189"/>
      <c r="D669" s="188"/>
      <c r="E669" s="203"/>
      <c r="F669" s="207"/>
      <c r="G669" s="208">
        <v>0</v>
      </c>
    </row>
    <row r="670" spans="1:7" x14ac:dyDescent="0.25">
      <c r="A670" s="221" t="s">
        <v>401</v>
      </c>
      <c r="B670" s="188">
        <v>22104</v>
      </c>
      <c r="C670" s="189">
        <v>43686</v>
      </c>
      <c r="D670" s="188">
        <v>2</v>
      </c>
      <c r="E670" s="203" t="s">
        <v>403</v>
      </c>
      <c r="F670" s="207">
        <v>360</v>
      </c>
      <c r="G670" s="208">
        <f>F670*D670</f>
        <v>720</v>
      </c>
    </row>
    <row r="671" spans="1:7" x14ac:dyDescent="0.25">
      <c r="A671" s="221" t="s">
        <v>401</v>
      </c>
      <c r="B671" s="188">
        <v>22104</v>
      </c>
      <c r="C671" s="189">
        <v>43686</v>
      </c>
      <c r="D671" s="188">
        <v>10</v>
      </c>
      <c r="E671" s="203" t="s">
        <v>404</v>
      </c>
      <c r="F671" s="207">
        <v>40</v>
      </c>
      <c r="G671" s="208">
        <f>F671*D671</f>
        <v>400</v>
      </c>
    </row>
    <row r="672" spans="1:7" x14ac:dyDescent="0.25">
      <c r="A672" s="221" t="s">
        <v>401</v>
      </c>
      <c r="B672" s="188">
        <v>22104</v>
      </c>
      <c r="C672" s="189">
        <v>43686</v>
      </c>
      <c r="D672" s="188">
        <v>1</v>
      </c>
      <c r="E672" s="203" t="s">
        <v>402</v>
      </c>
      <c r="F672" s="222"/>
      <c r="G672" s="241">
        <v>6887</v>
      </c>
    </row>
    <row r="673" spans="1:7" x14ac:dyDescent="0.25">
      <c r="A673" s="207" t="s">
        <v>65</v>
      </c>
      <c r="B673" s="194"/>
      <c r="C673" s="189"/>
      <c r="D673" s="194"/>
      <c r="E673" s="190"/>
      <c r="F673" s="198"/>
      <c r="G673" s="192">
        <f>G672+G671+G670</f>
        <v>8007</v>
      </c>
    </row>
    <row r="674" spans="1:7" x14ac:dyDescent="0.25">
      <c r="A674" s="224"/>
      <c r="B674" s="225"/>
      <c r="C674" s="197"/>
      <c r="D674" s="194"/>
      <c r="E674" s="190"/>
      <c r="F674" s="222"/>
      <c r="G674" s="226"/>
    </row>
    <row r="675" spans="1:7" x14ac:dyDescent="0.25">
      <c r="A675" s="207" t="s">
        <v>66</v>
      </c>
      <c r="B675" s="194"/>
      <c r="C675" s="197"/>
      <c r="D675" s="194"/>
      <c r="E675" s="190"/>
      <c r="F675" s="198"/>
      <c r="G675" s="192">
        <v>0</v>
      </c>
    </row>
    <row r="676" spans="1:7" x14ac:dyDescent="0.25">
      <c r="A676" s="207"/>
      <c r="B676" s="194"/>
      <c r="C676" s="197"/>
      <c r="D676" s="194"/>
      <c r="E676" s="190"/>
      <c r="F676" s="198"/>
      <c r="G676" s="192"/>
    </row>
    <row r="677" spans="1:7" x14ac:dyDescent="0.25">
      <c r="A677" s="207" t="s">
        <v>68</v>
      </c>
      <c r="B677" s="194"/>
      <c r="C677" s="197"/>
      <c r="D677" s="194"/>
      <c r="E677" s="190"/>
      <c r="F677" s="198"/>
      <c r="G677" s="192">
        <f>G678</f>
        <v>0</v>
      </c>
    </row>
    <row r="678" spans="1:7" x14ac:dyDescent="0.25">
      <c r="A678" s="209"/>
      <c r="B678" s="188"/>
      <c r="C678" s="189"/>
      <c r="D678" s="188"/>
      <c r="E678" s="184"/>
      <c r="F678" s="227"/>
      <c r="G678" s="226"/>
    </row>
    <row r="679" spans="1:7" x14ac:dyDescent="0.25">
      <c r="A679" s="207" t="s">
        <v>72</v>
      </c>
      <c r="B679" s="194"/>
      <c r="C679" s="197"/>
      <c r="D679" s="194"/>
      <c r="E679" s="190"/>
      <c r="F679" s="198"/>
      <c r="G679" s="192">
        <v>0</v>
      </c>
    </row>
    <row r="680" spans="1:7" ht="15.75" x14ac:dyDescent="0.25">
      <c r="A680" s="228" t="s">
        <v>73</v>
      </c>
      <c r="B680" s="229"/>
      <c r="C680" s="229"/>
      <c r="D680" s="229"/>
      <c r="E680" s="230"/>
      <c r="F680" s="231"/>
      <c r="G680" s="232">
        <f>G655+G657+G659+G661+G663+G665+G667+G669+G673+G675+G677+G679</f>
        <v>8007</v>
      </c>
    </row>
  </sheetData>
  <mergeCells count="30">
    <mergeCell ref="A167:G167"/>
    <mergeCell ref="A168:G168"/>
    <mergeCell ref="A265:G265"/>
    <mergeCell ref="A70:G70"/>
    <mergeCell ref="A3:G3"/>
    <mergeCell ref="A1:G1"/>
    <mergeCell ref="A2:G2"/>
    <mergeCell ref="A68:G68"/>
    <mergeCell ref="A69:G69"/>
    <mergeCell ref="A166:G166"/>
    <mergeCell ref="A332:G332"/>
    <mergeCell ref="A266:G266"/>
    <mergeCell ref="A267:G267"/>
    <mergeCell ref="A399:G399"/>
    <mergeCell ref="A333:G333"/>
    <mergeCell ref="A397:G397"/>
    <mergeCell ref="A398:G398"/>
    <mergeCell ref="A331:G331"/>
    <mergeCell ref="A649:G649"/>
    <mergeCell ref="A650:G650"/>
    <mergeCell ref="A651:G651"/>
    <mergeCell ref="A564:G564"/>
    <mergeCell ref="A463:G463"/>
    <mergeCell ref="A464:G464"/>
    <mergeCell ref="A465:G465"/>
    <mergeCell ref="A562:G562"/>
    <mergeCell ref="A563:G563"/>
    <mergeCell ref="A606:G606"/>
    <mergeCell ref="A607:G607"/>
    <mergeCell ref="A608:G608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cp:lastPrinted>2020-02-17T12:33:01Z</cp:lastPrinted>
  <dcterms:created xsi:type="dcterms:W3CDTF">2018-02-27T16:37:55Z</dcterms:created>
  <dcterms:modified xsi:type="dcterms:W3CDTF">2022-10-10T16:22:30Z</dcterms:modified>
</cp:coreProperties>
</file>